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<sst xmlns="http://schemas.openxmlformats.org/spreadsheetml/2006/main" count="735" uniqueCount="164">
  <si>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</si>
  <si>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</si>
  <si>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</si>
  <si>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</si>
  <si>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</si>
  <si>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</si>
  <si>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</si>
  <si>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</si>
  <si>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</si>
  <si>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</si>
  <si>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</si>
  <si>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</si>
  <si>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</si>
  <si>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</si>
  <si>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</si>
  <si>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</si>
  <si>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</si>
  <si>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</si>
  <si>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</si>
  <si>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</si>
  <si>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</si>
  <si>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</si>
  <si>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</si>
  <si>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</si>
  <si>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</t>
  </si>
  <si>
    <t>6</t>
  </si>
  <si>
    <t>7</t>
  </si>
  <si>
    <t>9</t>
  </si>
  <si>
    <t>14</t>
  </si>
  <si>
    <t>17</t>
  </si>
  <si>
    <t>18</t>
  </si>
  <si>
    <t>25</t>
  </si>
  <si>
    <t>28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</si>
  <si>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</si>
  <si>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</si>
  <si>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27</t>
  </si>
  <si>
    <t>37</t>
  </si>
  <si>
    <t>30</t>
  </si>
  <si>
    <t>32</t>
  </si>
  <si>
    <t>36</t>
  </si>
  <si>
    <t>39</t>
  </si>
  <si>
    <t>41</t>
  </si>
  <si>
    <t>39,1</t>
  </si>
  <si>
    <t>Ильича ул.</t>
  </si>
  <si>
    <t>Целлюлозная, ул.</t>
  </si>
  <si>
    <t>Горького, ул.</t>
  </si>
  <si>
    <t>Кировская, ул.</t>
  </si>
  <si>
    <t>Орджоникидзе, ул.</t>
  </si>
  <si>
    <t>Партизанская ул.</t>
  </si>
  <si>
    <t>Бергавинова,ул.</t>
  </si>
  <si>
    <t>Красных маршалов ул.</t>
  </si>
  <si>
    <t>Тельмана, ул.</t>
  </si>
  <si>
    <t>37,1</t>
  </si>
  <si>
    <t>44</t>
  </si>
  <si>
    <t>10,1</t>
  </si>
  <si>
    <t>14,1</t>
  </si>
  <si>
    <t>15</t>
  </si>
  <si>
    <t>13</t>
  </si>
  <si>
    <t>10</t>
  </si>
  <si>
    <t>2</t>
  </si>
  <si>
    <t>5,2</t>
  </si>
  <si>
    <t>3</t>
  </si>
  <si>
    <t>5</t>
  </si>
  <si>
    <t>5,1</t>
  </si>
  <si>
    <t>13,1</t>
  </si>
  <si>
    <t>22,1</t>
  </si>
  <si>
    <t>22,2</t>
  </si>
  <si>
    <t>23</t>
  </si>
  <si>
    <t>23,1</t>
  </si>
  <si>
    <t>19</t>
  </si>
  <si>
    <t>20</t>
  </si>
  <si>
    <t>43,1</t>
  </si>
  <si>
    <t>46</t>
  </si>
  <si>
    <t>43</t>
  </si>
  <si>
    <t>38</t>
  </si>
  <si>
    <t>8</t>
  </si>
  <si>
    <t>8,1</t>
  </si>
  <si>
    <t>1</t>
  </si>
  <si>
    <t>Орджоникидзе ул.</t>
  </si>
  <si>
    <t>Партизанская, ул.</t>
  </si>
  <si>
    <t>Бергавинова, ул.</t>
  </si>
  <si>
    <t>48</t>
  </si>
  <si>
    <t>2,1</t>
  </si>
  <si>
    <t>474,5</t>
  </si>
  <si>
    <t>33,3</t>
  </si>
  <si>
    <t>1 раз в 2 года</t>
  </si>
  <si>
    <t>4.Проведение технической инвентаризации</t>
  </si>
  <si>
    <t>2 раз в 2 года</t>
  </si>
  <si>
    <t>3 раз в 2 года</t>
  </si>
  <si>
    <t>4 раз в 2 года</t>
  </si>
  <si>
    <t>5 раз в 2 года</t>
  </si>
  <si>
    <t>6 раз в 2 года</t>
  </si>
  <si>
    <t>7 раз в 2 года</t>
  </si>
  <si>
    <t>8 раз в 2 года</t>
  </si>
  <si>
    <t>9 раз в 2 года</t>
  </si>
  <si>
    <t>10 раз в 2 года</t>
  </si>
  <si>
    <t>11 раз в 2 года</t>
  </si>
  <si>
    <t>12 раз в 2 года</t>
  </si>
  <si>
    <t>13 раз в 2 года</t>
  </si>
  <si>
    <t>14 раз в 2 года</t>
  </si>
  <si>
    <t>15 раз в 2 года</t>
  </si>
  <si>
    <t>16 раз в 2 года</t>
  </si>
  <si>
    <t>17 раз в 2 года</t>
  </si>
  <si>
    <t>18 раз в 2 года</t>
  </si>
  <si>
    <t>19 раз в 2 года</t>
  </si>
  <si>
    <t>20 раз в 2 года</t>
  </si>
  <si>
    <t>21 раз в 2 года</t>
  </si>
  <si>
    <t>22 раз в 2 года</t>
  </si>
  <si>
    <t>23 раз в 2 года</t>
  </si>
  <si>
    <t>24 раз в 2 года</t>
  </si>
  <si>
    <t>25 раз в 2 года</t>
  </si>
  <si>
    <t>26 раз в 2 года</t>
  </si>
  <si>
    <t>27 раз в 2 года</t>
  </si>
  <si>
    <t>28 раз в 2 года</t>
  </si>
  <si>
    <t>29 раз в 2 года</t>
  </si>
  <si>
    <t>30 раз в 2 года</t>
  </si>
  <si>
    <t>31 раз в 2 года</t>
  </si>
  <si>
    <t>32 раз в 2 года</t>
  </si>
  <si>
    <t>33 раз в 2 года</t>
  </si>
  <si>
    <t>34 раз в 2 года</t>
  </si>
  <si>
    <t>35 раз в 2 года</t>
  </si>
  <si>
    <t>36 раз в 2 года</t>
  </si>
  <si>
    <t>37 раз в 2 года</t>
  </si>
  <si>
    <t>38 раз в 2 года</t>
  </si>
  <si>
    <t>39 раз в 2 года</t>
  </si>
  <si>
    <t>40 раз в 2 года</t>
  </si>
  <si>
    <t>41 раз в 2 года</t>
  </si>
  <si>
    <t>42 раз в 2 года</t>
  </si>
  <si>
    <t>43 раз в 2 года</t>
  </si>
  <si>
    <t>44 раз в 2 года</t>
  </si>
  <si>
    <t>45 раз в 2 года</t>
  </si>
  <si>
    <t>46 раз в 2 года</t>
  </si>
  <si>
    <t>47 раз в 2 года</t>
  </si>
  <si>
    <t>48 раз в 2 года</t>
  </si>
  <si>
    <t>49 раз в 2 года</t>
  </si>
  <si>
    <t>50 раз в 2 года</t>
  </si>
  <si>
    <t>51 раз в 2 года</t>
  </si>
  <si>
    <t>52 раз в 2 года</t>
  </si>
  <si>
    <t>53 раз в 2 года</t>
  </si>
  <si>
    <t>54 раз в 2 года</t>
  </si>
  <si>
    <t>55 раз в 2 года</t>
  </si>
  <si>
    <t>56 раз в 2 года</t>
  </si>
  <si>
    <t>57 раз в 2 года</t>
  </si>
  <si>
    <t>58 раз в 2 года</t>
  </si>
  <si>
    <t>59 раз в 2 года</t>
  </si>
  <si>
    <t>60 раз в 2 года</t>
  </si>
  <si>
    <t>61 раз в 2 года</t>
  </si>
  <si>
    <t>62 раз в 2 года</t>
  </si>
  <si>
    <t>63 раз в 2 года</t>
  </si>
  <si>
    <t>64 раз в 2 года</t>
  </si>
  <si>
    <t>65 раз в 2 года</t>
  </si>
  <si>
    <t>66 раз в 2 года</t>
  </si>
  <si>
    <t>67 раз в 2 года</t>
  </si>
  <si>
    <t>68 раз в 2 года</t>
  </si>
  <si>
    <t>69 раз в 2 года</t>
  </si>
  <si>
    <t>70 раз в 2 года</t>
  </si>
  <si>
    <t>71 раз в 2 года</t>
  </si>
  <si>
    <t>72 раз в 2 года</t>
  </si>
  <si>
    <t>73 раз в 2 года</t>
  </si>
  <si>
    <t>74 раз в 2 года</t>
  </si>
  <si>
    <t>75 раз в 2 года</t>
  </si>
  <si>
    <t>76 раз в 2 года</t>
  </si>
  <si>
    <t>77 раз в 2 года</t>
  </si>
  <si>
    <t>Лот 1 Территориальный округ Северный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</si>
</sst>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2" fontId="44" fillId="33" borderId="14" xfId="0" applyNumberFormat="1" applyFont="1" applyFill="1" applyBorder="1" applyAlignment="1">
      <alignment horizontal="center"/>
    </xf>
    <xf numFmtId="172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5" xfId="0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2" fontId="44" fillId="33" borderId="17" xfId="0" applyNumberFormat="1" applyFont="1" applyFill="1" applyBorder="1" applyAlignment="1">
      <alignment horizontal="center"/>
    </xf>
    <xf numFmtId="0" fontId="45" fillId="33" borderId="15" xfId="0" applyNumberFormat="1" applyFont="1" applyFill="1" applyBorder="1" applyAlignment="1">
      <alignment horizontal="center" wrapText="1"/>
    </xf>
    <xf numFmtId="4" fontId="44" fillId="33" borderId="15" xfId="0" applyNumberFormat="1" applyFont="1" applyFill="1" applyBorder="1" applyAlignment="1">
      <alignment horizontal="center"/>
    </xf>
    <xf numFmtId="173" fontId="44" fillId="33" borderId="15" xfId="0" applyNumberFormat="1" applyFont="1" applyFill="1" applyBorder="1" applyAlignment="1">
      <alignment horizontal="center"/>
    </xf>
    <xf numFmtId="4" fontId="44" fillId="33" borderId="14" xfId="0" applyNumberFormat="1" applyFont="1" applyFill="1" applyBorder="1" applyAlignment="1">
      <alignment horizontal="center"/>
    </xf>
    <xf numFmtId="49" fontId="45" fillId="33" borderId="15" xfId="0" applyNumberFormat="1" applyFont="1" applyFill="1" applyBorder="1" applyAlignment="1">
      <alignment horizontal="center" wrapText="1"/>
    </xf>
    <xf numFmtId="49" fontId="44" fillId="33" borderId="15" xfId="0" applyNumberFormat="1" applyFont="1" applyFill="1" applyBorder="1" applyAlignment="1">
      <alignment horizontal="center"/>
    </xf>
    <xf numFmtId="172" fontId="44" fillId="33" borderId="17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2" fontId="44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horizontal="right"/>
    </xf>
    <xf numFmtId="0" fontId="46" fillId="33" borderId="15" xfId="0" applyNumberFormat="1" applyFont="1" applyFill="1" applyBorder="1" applyAlignment="1">
      <alignment horizontal="left" wrapText="1"/>
    </xf>
    <xf numFmtId="49" fontId="4" fillId="33" borderId="18" xfId="52" applyNumberFormat="1" applyFont="1" applyFill="1" applyBorder="1" applyAlignment="1">
      <alignment horizontal="left" wrapText="1"/>
      <protection/>
    </xf>
    <xf numFmtId="49" fontId="4" fillId="33" borderId="19" xfId="52" applyNumberFormat="1" applyFont="1" applyFill="1" applyBorder="1" applyAlignment="1">
      <alignment horizontal="left" wrapText="1"/>
      <protection/>
    </xf>
    <xf numFmtId="49" fontId="4" fillId="33" borderId="15" xfId="52" applyNumberFormat="1" applyFont="1" applyFill="1" applyBorder="1" applyAlignment="1">
      <alignment horizontal="left" wrapText="1"/>
      <protection/>
    </xf>
    <xf numFmtId="49" fontId="4" fillId="33" borderId="15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left" wrapText="1"/>
    </xf>
    <xf numFmtId="49" fontId="4" fillId="33" borderId="20" xfId="0" applyNumberFormat="1" applyFont="1" applyFill="1" applyBorder="1" applyAlignment="1">
      <alignment horizontal="left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5" xfId="52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17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1"/>
  <sheetViews>
    <sheetView tabSelected="1" zoomScale="82" zoomScaleNormal="82" zoomScaleSheetLayoutView="100" zoomScalePageLayoutView="34" workbookViewId="0" topLeftCell="A1">
      <selection activeCell="A4" sqref="A4:B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7.75390625" style="35" customWidth="1"/>
    <col min="4" max="5" width="11.25390625" style="35" customWidth="1"/>
    <col min="6" max="8" width="11.25390625" style="18" customWidth="1"/>
    <col min="9" max="17" width="11.25390625" style="18" bestFit="1" customWidth="1"/>
    <col min="18" max="40" width="11.125" style="18" bestFit="1" customWidth="1"/>
    <col min="41" max="43" width="12.125" style="18" bestFit="1" customWidth="1"/>
    <col min="44" max="45" width="11.125" style="2" bestFit="1" customWidth="1"/>
    <col min="46" max="50" width="11.125" style="2" customWidth="1"/>
    <col min="51" max="53" width="11.125" style="1" customWidth="1"/>
    <col min="54" max="56" width="11.125" style="2" customWidth="1"/>
    <col min="57" max="79" width="11.125" style="1" customWidth="1"/>
    <col min="80" max="80" width="22.125" style="56" customWidth="1"/>
    <col min="81" max="16384" width="9.125" style="1" customWidth="1"/>
  </cols>
  <sheetData>
    <row r="1" spans="2:80" s="2" customFormat="1" ht="27" customHeight="1">
      <c r="B1" s="3"/>
      <c r="C1" s="60" t="s">
        <v>33</v>
      </c>
      <c r="D1" s="60"/>
      <c r="E1" s="60"/>
      <c r="F1" s="60"/>
      <c r="G1" s="3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CB1" s="16"/>
    </row>
    <row r="2" spans="2:80" s="2" customFormat="1" ht="41.25" customHeight="1">
      <c r="B2" s="4"/>
      <c r="C2" s="60" t="s">
        <v>34</v>
      </c>
      <c r="D2" s="60"/>
      <c r="E2" s="60"/>
      <c r="F2" s="60"/>
      <c r="G2" s="3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CB2" s="16"/>
    </row>
    <row r="3" spans="1:80" s="5" customFormat="1" ht="63" customHeight="1">
      <c r="A3" s="61" t="s">
        <v>20</v>
      </c>
      <c r="B3" s="6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CB3" s="54"/>
    </row>
    <row r="4" spans="1:80" s="2" customFormat="1" ht="18.75" customHeight="1">
      <c r="A4" s="64" t="s">
        <v>163</v>
      </c>
      <c r="B4" s="6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CB4" s="16"/>
    </row>
    <row r="5" spans="1:80" s="6" customFormat="1" ht="39" customHeight="1">
      <c r="A5" s="62" t="s">
        <v>7</v>
      </c>
      <c r="B5" s="63" t="s">
        <v>8</v>
      </c>
      <c r="C5" s="39" t="s">
        <v>43</v>
      </c>
      <c r="D5" s="39" t="s">
        <v>43</v>
      </c>
      <c r="E5" s="39" t="s">
        <v>43</v>
      </c>
      <c r="F5" s="39" t="s">
        <v>43</v>
      </c>
      <c r="G5" s="39" t="s">
        <v>43</v>
      </c>
      <c r="H5" s="39" t="s">
        <v>43</v>
      </c>
      <c r="I5" s="39" t="s">
        <v>44</v>
      </c>
      <c r="J5" s="39" t="s">
        <v>44</v>
      </c>
      <c r="K5" s="39" t="s">
        <v>44</v>
      </c>
      <c r="L5" s="39" t="s">
        <v>44</v>
      </c>
      <c r="M5" s="39" t="s">
        <v>44</v>
      </c>
      <c r="N5" s="39" t="s">
        <v>44</v>
      </c>
      <c r="O5" s="39" t="s">
        <v>44</v>
      </c>
      <c r="P5" s="39" t="s">
        <v>45</v>
      </c>
      <c r="Q5" s="39" t="s">
        <v>45</v>
      </c>
      <c r="R5" s="39" t="s">
        <v>46</v>
      </c>
      <c r="S5" s="39" t="s">
        <v>46</v>
      </c>
      <c r="T5" s="39" t="s">
        <v>46</v>
      </c>
      <c r="U5" s="39" t="s">
        <v>47</v>
      </c>
      <c r="V5" s="39" t="s">
        <v>47</v>
      </c>
      <c r="W5" s="39" t="s">
        <v>47</v>
      </c>
      <c r="X5" s="39" t="s">
        <v>47</v>
      </c>
      <c r="Y5" s="39" t="s">
        <v>47</v>
      </c>
      <c r="Z5" s="39" t="s">
        <v>47</v>
      </c>
      <c r="AA5" s="39" t="s">
        <v>47</v>
      </c>
      <c r="AB5" s="39" t="s">
        <v>47</v>
      </c>
      <c r="AC5" s="39" t="s">
        <v>47</v>
      </c>
      <c r="AD5" s="39" t="s">
        <v>47</v>
      </c>
      <c r="AE5" s="39" t="s">
        <v>47</v>
      </c>
      <c r="AF5" s="39" t="s">
        <v>47</v>
      </c>
      <c r="AG5" s="39" t="s">
        <v>48</v>
      </c>
      <c r="AH5" s="39" t="s">
        <v>48</v>
      </c>
      <c r="AI5" s="39" t="s">
        <v>48</v>
      </c>
      <c r="AJ5" s="39" t="s">
        <v>48</v>
      </c>
      <c r="AK5" s="39" t="s">
        <v>48</v>
      </c>
      <c r="AL5" s="39" t="s">
        <v>48</v>
      </c>
      <c r="AM5" s="39" t="s">
        <v>48</v>
      </c>
      <c r="AN5" s="39" t="s">
        <v>48</v>
      </c>
      <c r="AO5" s="40" t="s">
        <v>48</v>
      </c>
      <c r="AP5" s="41" t="s">
        <v>48</v>
      </c>
      <c r="AQ5" s="41" t="s">
        <v>49</v>
      </c>
      <c r="AR5" s="41" t="s">
        <v>49</v>
      </c>
      <c r="AS5" s="41" t="s">
        <v>49</v>
      </c>
      <c r="AT5" s="41" t="s">
        <v>50</v>
      </c>
      <c r="AU5" s="41" t="s">
        <v>50</v>
      </c>
      <c r="AV5" s="41" t="s">
        <v>50</v>
      </c>
      <c r="AW5" s="41" t="s">
        <v>50</v>
      </c>
      <c r="AX5" s="41" t="s">
        <v>50</v>
      </c>
      <c r="AY5" s="41" t="s">
        <v>50</v>
      </c>
      <c r="AZ5" s="41" t="s">
        <v>50</v>
      </c>
      <c r="BA5" s="41" t="s">
        <v>50</v>
      </c>
      <c r="BB5" s="41" t="s">
        <v>50</v>
      </c>
      <c r="BC5" s="42" t="s">
        <v>51</v>
      </c>
      <c r="BD5" s="42" t="s">
        <v>51</v>
      </c>
      <c r="BE5" s="41" t="s">
        <v>44</v>
      </c>
      <c r="BF5" s="41" t="s">
        <v>44</v>
      </c>
      <c r="BG5" s="41" t="s">
        <v>45</v>
      </c>
      <c r="BH5" s="41" t="s">
        <v>45</v>
      </c>
      <c r="BI5" s="41" t="s">
        <v>45</v>
      </c>
      <c r="BJ5" s="41" t="s">
        <v>46</v>
      </c>
      <c r="BK5" s="41" t="s">
        <v>46</v>
      </c>
      <c r="BL5" s="41" t="s">
        <v>46</v>
      </c>
      <c r="BM5" s="41" t="s">
        <v>78</v>
      </c>
      <c r="BN5" s="41" t="s">
        <v>78</v>
      </c>
      <c r="BO5" s="41" t="s">
        <v>78</v>
      </c>
      <c r="BP5" s="41" t="s">
        <v>78</v>
      </c>
      <c r="BQ5" s="41" t="s">
        <v>79</v>
      </c>
      <c r="BR5" s="41" t="s">
        <v>80</v>
      </c>
      <c r="BS5" s="41" t="s">
        <v>50</v>
      </c>
      <c r="BT5" s="41" t="s">
        <v>50</v>
      </c>
      <c r="BU5" s="41" t="s">
        <v>50</v>
      </c>
      <c r="BV5" s="41" t="s">
        <v>50</v>
      </c>
      <c r="BW5" s="41" t="s">
        <v>50</v>
      </c>
      <c r="BX5" s="41" t="s">
        <v>50</v>
      </c>
      <c r="BY5" s="41" t="s">
        <v>50</v>
      </c>
      <c r="BZ5" s="41" t="s">
        <v>51</v>
      </c>
      <c r="CA5" s="41" t="s">
        <v>51</v>
      </c>
      <c r="CB5" s="55"/>
    </row>
    <row r="6" spans="1:80" s="6" customFormat="1" ht="27" customHeight="1">
      <c r="A6" s="62"/>
      <c r="B6" s="63"/>
      <c r="C6" s="42" t="s">
        <v>40</v>
      </c>
      <c r="D6" s="42" t="s">
        <v>42</v>
      </c>
      <c r="E6" s="42" t="s">
        <v>36</v>
      </c>
      <c r="F6" s="42" t="s">
        <v>52</v>
      </c>
      <c r="G6" s="42" t="s">
        <v>84</v>
      </c>
      <c r="H6" s="42" t="s">
        <v>53</v>
      </c>
      <c r="I6" s="42" t="s">
        <v>54</v>
      </c>
      <c r="J6" s="42" t="s">
        <v>55</v>
      </c>
      <c r="K6" s="42" t="s">
        <v>56</v>
      </c>
      <c r="L6" s="42" t="s">
        <v>57</v>
      </c>
      <c r="M6" s="42" t="s">
        <v>31</v>
      </c>
      <c r="N6" s="42" t="s">
        <v>35</v>
      </c>
      <c r="O6" s="42" t="s">
        <v>58</v>
      </c>
      <c r="P6" s="42" t="s">
        <v>58</v>
      </c>
      <c r="Q6" s="42" t="s">
        <v>56</v>
      </c>
      <c r="R6" s="42" t="s">
        <v>60</v>
      </c>
      <c r="S6" s="42" t="s">
        <v>56</v>
      </c>
      <c r="T6" s="42" t="s">
        <v>27</v>
      </c>
      <c r="U6" s="42" t="s">
        <v>61</v>
      </c>
      <c r="V6" s="42" t="s">
        <v>62</v>
      </c>
      <c r="W6" s="42" t="s">
        <v>63</v>
      </c>
      <c r="X6" s="42" t="s">
        <v>64</v>
      </c>
      <c r="Y6" s="42" t="s">
        <v>65</v>
      </c>
      <c r="Z6" s="42" t="s">
        <v>66</v>
      </c>
      <c r="AA6" s="42" t="s">
        <v>67</v>
      </c>
      <c r="AB6" s="42" t="s">
        <v>68</v>
      </c>
      <c r="AC6" s="42" t="s">
        <v>57</v>
      </c>
      <c r="AD6" s="42" t="s">
        <v>29</v>
      </c>
      <c r="AE6" s="42" t="s">
        <v>69</v>
      </c>
      <c r="AF6" s="42" t="s">
        <v>70</v>
      </c>
      <c r="AG6" s="42" t="s">
        <v>71</v>
      </c>
      <c r="AH6" s="42" t="s">
        <v>72</v>
      </c>
      <c r="AI6" s="42" t="s">
        <v>32</v>
      </c>
      <c r="AJ6" s="42" t="s">
        <v>37</v>
      </c>
      <c r="AK6" s="42" t="s">
        <v>38</v>
      </c>
      <c r="AL6" s="42" t="s">
        <v>40</v>
      </c>
      <c r="AM6" s="42" t="s">
        <v>41</v>
      </c>
      <c r="AN6" s="42" t="s">
        <v>73</v>
      </c>
      <c r="AO6" s="43" t="s">
        <v>39</v>
      </c>
      <c r="AP6" s="42" t="s">
        <v>74</v>
      </c>
      <c r="AQ6" s="42" t="s">
        <v>24</v>
      </c>
      <c r="AR6" s="42" t="s">
        <v>26</v>
      </c>
      <c r="AS6" s="42" t="s">
        <v>28</v>
      </c>
      <c r="AT6" s="42" t="s">
        <v>59</v>
      </c>
      <c r="AU6" s="44" t="s">
        <v>24</v>
      </c>
      <c r="AV6" s="44" t="s">
        <v>25</v>
      </c>
      <c r="AW6" s="44" t="s">
        <v>26</v>
      </c>
      <c r="AX6" s="44" t="s">
        <v>75</v>
      </c>
      <c r="AY6" s="44" t="s">
        <v>27</v>
      </c>
      <c r="AZ6" s="44" t="s">
        <v>22</v>
      </c>
      <c r="BA6" s="44" t="s">
        <v>76</v>
      </c>
      <c r="BB6" s="44" t="s">
        <v>58</v>
      </c>
      <c r="BC6" s="44" t="s">
        <v>77</v>
      </c>
      <c r="BD6" s="44" t="s">
        <v>62</v>
      </c>
      <c r="BE6" s="41" t="s">
        <v>67</v>
      </c>
      <c r="BF6" s="41" t="s">
        <v>22</v>
      </c>
      <c r="BG6" s="41" t="s">
        <v>61</v>
      </c>
      <c r="BH6" s="41" t="s">
        <v>24</v>
      </c>
      <c r="BI6" s="41" t="s">
        <v>75</v>
      </c>
      <c r="BJ6" s="41" t="s">
        <v>62</v>
      </c>
      <c r="BK6" s="41" t="s">
        <v>26</v>
      </c>
      <c r="BL6" s="41" t="s">
        <v>57</v>
      </c>
      <c r="BM6" s="41" t="s">
        <v>23</v>
      </c>
      <c r="BN6" s="41" t="s">
        <v>26</v>
      </c>
      <c r="BO6" s="41" t="s">
        <v>75</v>
      </c>
      <c r="BP6" s="41" t="s">
        <v>28</v>
      </c>
      <c r="BQ6" s="41" t="s">
        <v>81</v>
      </c>
      <c r="BR6" s="41" t="s">
        <v>61</v>
      </c>
      <c r="BS6" s="41" t="s">
        <v>62</v>
      </c>
      <c r="BT6" s="41" t="s">
        <v>77</v>
      </c>
      <c r="BU6" s="41" t="s">
        <v>61</v>
      </c>
      <c r="BV6" s="41" t="s">
        <v>23</v>
      </c>
      <c r="BW6" s="41" t="s">
        <v>30</v>
      </c>
      <c r="BX6" s="41" t="s">
        <v>82</v>
      </c>
      <c r="BY6" s="41" t="s">
        <v>29</v>
      </c>
      <c r="BZ6" s="41" t="s">
        <v>59</v>
      </c>
      <c r="CA6" s="41" t="s">
        <v>26</v>
      </c>
      <c r="CB6" s="55"/>
    </row>
    <row r="7" spans="1:80" s="2" customFormat="1" ht="18.75" customHeight="1">
      <c r="A7" s="7"/>
      <c r="B7" s="7" t="s">
        <v>9</v>
      </c>
      <c r="C7" s="45">
        <v>474.4</v>
      </c>
      <c r="D7" s="45">
        <v>468.6</v>
      </c>
      <c r="E7" s="45">
        <v>465.1</v>
      </c>
      <c r="F7" s="45">
        <v>469.6</v>
      </c>
      <c r="G7" s="53" t="s">
        <v>83</v>
      </c>
      <c r="H7" s="45">
        <v>455.1</v>
      </c>
      <c r="I7" s="45">
        <v>504.5</v>
      </c>
      <c r="J7" s="45">
        <v>604.4</v>
      </c>
      <c r="K7" s="45">
        <v>741.2</v>
      </c>
      <c r="L7" s="45">
        <v>735.9</v>
      </c>
      <c r="M7" s="45">
        <v>463.4</v>
      </c>
      <c r="N7" s="45">
        <v>467.6</v>
      </c>
      <c r="O7" s="45">
        <v>737.5</v>
      </c>
      <c r="P7" s="45">
        <v>528.4</v>
      </c>
      <c r="Q7" s="45">
        <v>535.4</v>
      </c>
      <c r="R7" s="45">
        <v>576.1</v>
      </c>
      <c r="S7" s="45">
        <v>582.5</v>
      </c>
      <c r="T7" s="45">
        <v>570.4</v>
      </c>
      <c r="U7" s="45">
        <v>569.4</v>
      </c>
      <c r="V7" s="45">
        <v>564.6</v>
      </c>
      <c r="W7" s="45">
        <v>609.9</v>
      </c>
      <c r="X7" s="45">
        <v>499.5</v>
      </c>
      <c r="Y7" s="45">
        <v>519.7</v>
      </c>
      <c r="Z7" s="45">
        <v>511.8</v>
      </c>
      <c r="AA7" s="45">
        <v>725.4</v>
      </c>
      <c r="AB7" s="45">
        <v>728.4</v>
      </c>
      <c r="AC7" s="45">
        <v>601.5</v>
      </c>
      <c r="AD7" s="45">
        <v>749.8</v>
      </c>
      <c r="AE7" s="45">
        <v>739.7</v>
      </c>
      <c r="AF7" s="45">
        <v>731.6</v>
      </c>
      <c r="AG7" s="45">
        <v>736.5</v>
      </c>
      <c r="AH7" s="45">
        <v>478.5</v>
      </c>
      <c r="AI7" s="45">
        <v>369.6</v>
      </c>
      <c r="AJ7" s="45">
        <v>378.8</v>
      </c>
      <c r="AK7" s="45">
        <v>384.9</v>
      </c>
      <c r="AL7" s="45">
        <v>454.4</v>
      </c>
      <c r="AM7" s="45">
        <v>738.5</v>
      </c>
      <c r="AN7" s="45">
        <v>735.5</v>
      </c>
      <c r="AO7" s="45">
        <v>465.1</v>
      </c>
      <c r="AP7" s="45">
        <v>732.7</v>
      </c>
      <c r="AQ7" s="45">
        <v>562</v>
      </c>
      <c r="AR7" s="45">
        <v>565.9</v>
      </c>
      <c r="AS7" s="45">
        <v>556.1</v>
      </c>
      <c r="AT7" s="45">
        <v>533.3</v>
      </c>
      <c r="AU7" s="45">
        <v>534.9</v>
      </c>
      <c r="AV7" s="45">
        <v>561.5</v>
      </c>
      <c r="AW7" s="45">
        <v>543.1</v>
      </c>
      <c r="AX7" s="45">
        <v>574.3</v>
      </c>
      <c r="AY7" s="45">
        <v>577.6</v>
      </c>
      <c r="AZ7" s="45">
        <v>582</v>
      </c>
      <c r="BA7" s="45">
        <v>503.7</v>
      </c>
      <c r="BB7" s="45">
        <v>568.6</v>
      </c>
      <c r="BC7" s="45">
        <v>555</v>
      </c>
      <c r="BD7" s="45">
        <v>563.5</v>
      </c>
      <c r="BE7" s="46">
        <v>471.2</v>
      </c>
      <c r="BF7" s="46">
        <v>727.2</v>
      </c>
      <c r="BG7" s="46">
        <v>586.9</v>
      </c>
      <c r="BH7" s="46">
        <v>379.9</v>
      </c>
      <c r="BI7" s="46">
        <v>504.7</v>
      </c>
      <c r="BJ7" s="46">
        <v>558.2</v>
      </c>
      <c r="BK7" s="46">
        <v>570.9</v>
      </c>
      <c r="BL7" s="46">
        <v>589.7</v>
      </c>
      <c r="BM7" s="46">
        <v>568.4</v>
      </c>
      <c r="BN7" s="46">
        <v>567.5</v>
      </c>
      <c r="BO7" s="46">
        <v>564.1</v>
      </c>
      <c r="BP7" s="46">
        <v>571.4</v>
      </c>
      <c r="BQ7" s="46">
        <v>466.4</v>
      </c>
      <c r="BR7" s="46">
        <v>572</v>
      </c>
      <c r="BS7" s="46">
        <v>564.9</v>
      </c>
      <c r="BT7" s="46">
        <v>569.6</v>
      </c>
      <c r="BU7" s="46">
        <v>579.2</v>
      </c>
      <c r="BV7" s="46">
        <v>468.1</v>
      </c>
      <c r="BW7" s="46">
        <v>460.3</v>
      </c>
      <c r="BX7" s="46">
        <v>561.3</v>
      </c>
      <c r="BY7" s="46">
        <v>623.3</v>
      </c>
      <c r="BZ7" s="46">
        <v>562.6</v>
      </c>
      <c r="CA7" s="46">
        <v>585.4</v>
      </c>
      <c r="CB7" s="16"/>
    </row>
    <row r="8" spans="1:80" s="2" customFormat="1" ht="18.75" customHeight="1" thickBot="1">
      <c r="A8" s="7"/>
      <c r="B8" s="7" t="s">
        <v>10</v>
      </c>
      <c r="C8" s="45">
        <v>474.4</v>
      </c>
      <c r="D8" s="45">
        <v>468.6</v>
      </c>
      <c r="E8" s="45">
        <v>465.1</v>
      </c>
      <c r="F8" s="45">
        <v>469.6</v>
      </c>
      <c r="G8" s="53" t="s">
        <v>83</v>
      </c>
      <c r="H8" s="45">
        <v>455.1</v>
      </c>
      <c r="I8" s="45">
        <v>504.5</v>
      </c>
      <c r="J8" s="45">
        <v>604.4</v>
      </c>
      <c r="K8" s="45">
        <v>741.2</v>
      </c>
      <c r="L8" s="45">
        <v>735.9</v>
      </c>
      <c r="M8" s="45">
        <v>463.4</v>
      </c>
      <c r="N8" s="45">
        <v>467.6</v>
      </c>
      <c r="O8" s="45">
        <v>737.5</v>
      </c>
      <c r="P8" s="45">
        <v>528.4</v>
      </c>
      <c r="Q8" s="45">
        <v>535.4</v>
      </c>
      <c r="R8" s="45">
        <v>576.1</v>
      </c>
      <c r="S8" s="45">
        <v>582.5</v>
      </c>
      <c r="T8" s="45">
        <v>570.4</v>
      </c>
      <c r="U8" s="45">
        <v>569.4</v>
      </c>
      <c r="V8" s="45">
        <v>564.6</v>
      </c>
      <c r="W8" s="45">
        <v>609.9</v>
      </c>
      <c r="X8" s="45">
        <v>499.5</v>
      </c>
      <c r="Y8" s="45">
        <v>519.7</v>
      </c>
      <c r="Z8" s="45">
        <v>511.8</v>
      </c>
      <c r="AA8" s="45">
        <v>725.4</v>
      </c>
      <c r="AB8" s="45">
        <v>728.4</v>
      </c>
      <c r="AC8" s="45">
        <v>601.5</v>
      </c>
      <c r="AD8" s="45">
        <v>749.8</v>
      </c>
      <c r="AE8" s="45">
        <v>739.7</v>
      </c>
      <c r="AF8" s="45">
        <v>731.6</v>
      </c>
      <c r="AG8" s="45">
        <v>736.5</v>
      </c>
      <c r="AH8" s="45">
        <v>478.5</v>
      </c>
      <c r="AI8" s="45">
        <v>369.6</v>
      </c>
      <c r="AJ8" s="45">
        <v>378.8</v>
      </c>
      <c r="AK8" s="45">
        <v>384.9</v>
      </c>
      <c r="AL8" s="45">
        <v>454.4</v>
      </c>
      <c r="AM8" s="45">
        <v>738.5</v>
      </c>
      <c r="AN8" s="45">
        <v>735.5</v>
      </c>
      <c r="AO8" s="45">
        <v>465.1</v>
      </c>
      <c r="AP8" s="45">
        <v>732.7</v>
      </c>
      <c r="AQ8" s="45">
        <v>562</v>
      </c>
      <c r="AR8" s="45">
        <v>565.9</v>
      </c>
      <c r="AS8" s="45">
        <v>556.1</v>
      </c>
      <c r="AT8" s="45">
        <v>533.3</v>
      </c>
      <c r="AU8" s="45">
        <v>534.9</v>
      </c>
      <c r="AV8" s="45">
        <v>561.5</v>
      </c>
      <c r="AW8" s="45">
        <v>543.1</v>
      </c>
      <c r="AX8" s="45">
        <v>574.3</v>
      </c>
      <c r="AY8" s="45">
        <v>577.6</v>
      </c>
      <c r="AZ8" s="45">
        <v>582</v>
      </c>
      <c r="BA8" s="45">
        <v>503.7</v>
      </c>
      <c r="BB8" s="45">
        <v>568.6</v>
      </c>
      <c r="BC8" s="45">
        <v>555</v>
      </c>
      <c r="BD8" s="45">
        <v>563.5</v>
      </c>
      <c r="BE8" s="46">
        <v>471.2</v>
      </c>
      <c r="BF8" s="46">
        <v>727.2</v>
      </c>
      <c r="BG8" s="46">
        <v>586.9</v>
      </c>
      <c r="BH8" s="46">
        <v>379.9</v>
      </c>
      <c r="BI8" s="46">
        <v>504.7</v>
      </c>
      <c r="BJ8" s="46">
        <v>558.2</v>
      </c>
      <c r="BK8" s="46">
        <v>570.9</v>
      </c>
      <c r="BL8" s="46">
        <v>589.7</v>
      </c>
      <c r="BM8" s="46">
        <v>568.4</v>
      </c>
      <c r="BN8" s="46">
        <v>567.5</v>
      </c>
      <c r="BO8" s="46">
        <v>564.1</v>
      </c>
      <c r="BP8" s="46">
        <v>571.4</v>
      </c>
      <c r="BQ8" s="46">
        <v>466.4</v>
      </c>
      <c r="BR8" s="46">
        <v>572</v>
      </c>
      <c r="BS8" s="46">
        <v>564.9</v>
      </c>
      <c r="BT8" s="46">
        <v>569.6</v>
      </c>
      <c r="BU8" s="46">
        <v>579.2</v>
      </c>
      <c r="BV8" s="46">
        <v>468.1</v>
      </c>
      <c r="BW8" s="46">
        <v>460.3</v>
      </c>
      <c r="BX8" s="46">
        <v>561.3</v>
      </c>
      <c r="BY8" s="46">
        <v>623.3</v>
      </c>
      <c r="BZ8" s="46">
        <v>562.6</v>
      </c>
      <c r="CA8" s="46">
        <v>585.4</v>
      </c>
      <c r="CB8" s="16"/>
    </row>
    <row r="9" spans="1:80" s="2" customFormat="1" ht="18.75" customHeight="1" thickTop="1">
      <c r="A9" s="65" t="s">
        <v>6</v>
      </c>
      <c r="B9" s="8" t="s">
        <v>3</v>
      </c>
      <c r="C9" s="20">
        <f>C8*45%/100</f>
        <v>2.1348</v>
      </c>
      <c r="D9" s="20">
        <f>D8*45%/100</f>
        <v>2.1087000000000002</v>
      </c>
      <c r="E9" s="20">
        <f>E8*45%/100</f>
        <v>2.09295</v>
      </c>
      <c r="F9" s="20">
        <f>F8*25%/100</f>
        <v>1.1740000000000002</v>
      </c>
      <c r="G9" s="20">
        <f>G8*45%/100</f>
        <v>2.13525</v>
      </c>
      <c r="H9" s="20">
        <f>H8*25%/100</f>
        <v>1.13775</v>
      </c>
      <c r="I9" s="20">
        <f>I8*25%/100</f>
        <v>1.26125</v>
      </c>
      <c r="J9" s="20">
        <f>J8*45%/100</f>
        <v>2.7198</v>
      </c>
      <c r="K9" s="20">
        <f>K8*45%/100</f>
        <v>3.3354000000000004</v>
      </c>
      <c r="L9" s="20">
        <f>L8*25%/100</f>
        <v>1.83975</v>
      </c>
      <c r="M9" s="20">
        <f>M8*25%/100</f>
        <v>1.1584999999999999</v>
      </c>
      <c r="N9" s="20">
        <f>N8*25%/100</f>
        <v>1.169</v>
      </c>
      <c r="O9" s="20">
        <f>O8*25%/100</f>
        <v>1.84375</v>
      </c>
      <c r="P9" s="20">
        <f>P8*45%/100</f>
        <v>2.3778</v>
      </c>
      <c r="Q9" s="20">
        <f>Q8*25%/100</f>
        <v>1.3385</v>
      </c>
      <c r="R9" s="20">
        <f>R8*25%/100</f>
        <v>1.44025</v>
      </c>
      <c r="S9" s="20">
        <f>S8*25%/100</f>
        <v>1.45625</v>
      </c>
      <c r="T9" s="20">
        <f>T8*20%/100</f>
        <v>1.1408</v>
      </c>
      <c r="U9" s="20">
        <f>U8*25%/100</f>
        <v>1.4235</v>
      </c>
      <c r="V9" s="20">
        <f>V8*25%/100</f>
        <v>1.4115</v>
      </c>
      <c r="W9" s="20">
        <f>W8*25%/100</f>
        <v>1.52475</v>
      </c>
      <c r="X9" s="20">
        <f>X8*25%/100</f>
        <v>1.24875</v>
      </c>
      <c r="Y9" s="20">
        <f>Y8*45%/100</f>
        <v>2.3386500000000003</v>
      </c>
      <c r="Z9" s="20">
        <f>Z8*45%/100</f>
        <v>2.3031</v>
      </c>
      <c r="AA9" s="20">
        <f>AA8*45%/100</f>
        <v>3.2643</v>
      </c>
      <c r="AB9" s="20">
        <f>AB8*45%/100</f>
        <v>3.2777999999999996</v>
      </c>
      <c r="AC9" s="20">
        <f>AC8*25%/100</f>
        <v>1.50375</v>
      </c>
      <c r="AD9" s="20">
        <f>AD8*45%/100</f>
        <v>3.3741</v>
      </c>
      <c r="AE9" s="20">
        <f>AE8*40%/100</f>
        <v>2.9588000000000005</v>
      </c>
      <c r="AF9" s="20">
        <f>AF8*40%/100</f>
        <v>2.9264000000000006</v>
      </c>
      <c r="AG9" s="20">
        <f>AG8*25%/100</f>
        <v>1.84125</v>
      </c>
      <c r="AH9" s="20">
        <f>AH8*25%/100</f>
        <v>1.19625</v>
      </c>
      <c r="AI9" s="20">
        <f>AI8*25%/100</f>
        <v>0.924</v>
      </c>
      <c r="AJ9" s="20">
        <f>AJ8*30%/100</f>
        <v>1.1364</v>
      </c>
      <c r="AK9" s="20">
        <f>AK8*25%/100</f>
        <v>0.9622499999999999</v>
      </c>
      <c r="AL9" s="20">
        <f>AL8*25%/100</f>
        <v>1.136</v>
      </c>
      <c r="AM9" s="20">
        <f>AM8*25%/100</f>
        <v>1.84625</v>
      </c>
      <c r="AN9" s="20">
        <f>AN8*45%/100</f>
        <v>3.30975</v>
      </c>
      <c r="AO9" s="20">
        <f>AO8*25%/100</f>
        <v>1.16275</v>
      </c>
      <c r="AP9" s="20">
        <f>AP8*45%/100</f>
        <v>3.2971500000000002</v>
      </c>
      <c r="AQ9" s="20">
        <f>AQ8*25%/100</f>
        <v>1.405</v>
      </c>
      <c r="AR9" s="20">
        <f aca="true" t="shared" si="0" ref="AR9:CA9">AR8*45%/100</f>
        <v>2.54655</v>
      </c>
      <c r="AS9" s="20">
        <f>AS8*25%/100</f>
        <v>1.39025</v>
      </c>
      <c r="AT9" s="20">
        <f>AT8*25%/100</f>
        <v>1.3332499999999998</v>
      </c>
      <c r="AU9" s="20">
        <f>AU8*25%/100</f>
        <v>1.33725</v>
      </c>
      <c r="AV9" s="20">
        <f>AV8*25%/100</f>
        <v>1.40375</v>
      </c>
      <c r="AW9" s="20">
        <f>AW8*25%/100</f>
        <v>1.35775</v>
      </c>
      <c r="AX9" s="20">
        <f t="shared" si="0"/>
        <v>2.58435</v>
      </c>
      <c r="AY9" s="20">
        <f t="shared" si="0"/>
        <v>2.5992</v>
      </c>
      <c r="AZ9" s="20">
        <f t="shared" si="0"/>
        <v>2.619</v>
      </c>
      <c r="BA9" s="20">
        <f t="shared" si="0"/>
        <v>2.26665</v>
      </c>
      <c r="BB9" s="20">
        <f t="shared" si="0"/>
        <v>2.5587</v>
      </c>
      <c r="BC9" s="20">
        <f t="shared" si="0"/>
        <v>2.4975</v>
      </c>
      <c r="BD9" s="20">
        <f t="shared" si="0"/>
        <v>2.53575</v>
      </c>
      <c r="BE9" s="20">
        <f t="shared" si="0"/>
        <v>2.1204</v>
      </c>
      <c r="BF9" s="20">
        <f>BF8*45%/100</f>
        <v>3.2724</v>
      </c>
      <c r="BG9" s="20">
        <f t="shared" si="0"/>
        <v>2.6410500000000003</v>
      </c>
      <c r="BH9" s="20">
        <f>BH8*40%/100</f>
        <v>1.5196</v>
      </c>
      <c r="BI9" s="20">
        <f t="shared" si="0"/>
        <v>2.27115</v>
      </c>
      <c r="BJ9" s="20">
        <f t="shared" si="0"/>
        <v>2.5119000000000002</v>
      </c>
      <c r="BK9" s="20">
        <f t="shared" si="0"/>
        <v>2.56905</v>
      </c>
      <c r="BL9" s="20">
        <f t="shared" si="0"/>
        <v>2.6536500000000003</v>
      </c>
      <c r="BM9" s="20">
        <f t="shared" si="0"/>
        <v>2.5578</v>
      </c>
      <c r="BN9" s="20">
        <f t="shared" si="0"/>
        <v>2.55375</v>
      </c>
      <c r="BO9" s="20">
        <f t="shared" si="0"/>
        <v>2.53845</v>
      </c>
      <c r="BP9" s="20">
        <f t="shared" si="0"/>
        <v>2.5713</v>
      </c>
      <c r="BQ9" s="20">
        <f t="shared" si="0"/>
        <v>2.0987999999999998</v>
      </c>
      <c r="BR9" s="20">
        <f t="shared" si="0"/>
        <v>2.5740000000000003</v>
      </c>
      <c r="BS9" s="20">
        <f t="shared" si="0"/>
        <v>2.5420499999999997</v>
      </c>
      <c r="BT9" s="20">
        <f t="shared" si="0"/>
        <v>2.5632</v>
      </c>
      <c r="BU9" s="20">
        <f t="shared" si="0"/>
        <v>2.6064000000000003</v>
      </c>
      <c r="BV9" s="20">
        <f t="shared" si="0"/>
        <v>2.10645</v>
      </c>
      <c r="BW9" s="20">
        <f t="shared" si="0"/>
        <v>2.0713500000000002</v>
      </c>
      <c r="BX9" s="20">
        <f t="shared" si="0"/>
        <v>2.5258499999999997</v>
      </c>
      <c r="BY9" s="20">
        <f t="shared" si="0"/>
        <v>2.80485</v>
      </c>
      <c r="BZ9" s="20">
        <f t="shared" si="0"/>
        <v>2.5317000000000003</v>
      </c>
      <c r="CA9" s="20">
        <f t="shared" si="0"/>
        <v>2.6343</v>
      </c>
      <c r="CB9" s="16"/>
    </row>
    <row r="10" spans="1:80" s="5" customFormat="1" ht="18.75" customHeight="1">
      <c r="A10" s="66"/>
      <c r="B10" s="9" t="s">
        <v>13</v>
      </c>
      <c r="C10" s="21">
        <f aca="true" t="shared" si="1" ref="C10:H10">1007.68*C9</f>
        <v>2151.1952639999995</v>
      </c>
      <c r="D10" s="21">
        <f t="shared" si="1"/>
        <v>2124.894816</v>
      </c>
      <c r="E10" s="21">
        <f t="shared" si="1"/>
        <v>2109.023856</v>
      </c>
      <c r="F10" s="21">
        <f t="shared" si="1"/>
        <v>1183.0163200000002</v>
      </c>
      <c r="G10" s="21">
        <f t="shared" si="1"/>
        <v>2151.64872</v>
      </c>
      <c r="H10" s="21">
        <f t="shared" si="1"/>
        <v>1146.48792</v>
      </c>
      <c r="I10" s="21">
        <f aca="true" t="shared" si="2" ref="I10:AQ10">1007.68*I9</f>
        <v>1270.9363999999998</v>
      </c>
      <c r="J10" s="21">
        <f t="shared" si="2"/>
        <v>2740.688064</v>
      </c>
      <c r="K10" s="21">
        <f t="shared" si="2"/>
        <v>3361.0158720000004</v>
      </c>
      <c r="L10" s="21">
        <f t="shared" si="2"/>
        <v>1853.8792799999999</v>
      </c>
      <c r="M10" s="21">
        <f t="shared" si="2"/>
        <v>1167.39728</v>
      </c>
      <c r="N10" s="21">
        <f t="shared" si="2"/>
        <v>1177.97792</v>
      </c>
      <c r="O10" s="21">
        <f t="shared" si="2"/>
        <v>1857.9099999999999</v>
      </c>
      <c r="P10" s="21">
        <f t="shared" si="2"/>
        <v>2396.0615040000002</v>
      </c>
      <c r="Q10" s="21">
        <f t="shared" si="2"/>
        <v>1348.7796799999999</v>
      </c>
      <c r="R10" s="21">
        <f t="shared" si="2"/>
        <v>1451.3111199999998</v>
      </c>
      <c r="S10" s="21">
        <f t="shared" si="2"/>
        <v>1467.434</v>
      </c>
      <c r="T10" s="21">
        <f t="shared" si="2"/>
        <v>1149.561344</v>
      </c>
      <c r="U10" s="21">
        <f t="shared" si="2"/>
        <v>1434.43248</v>
      </c>
      <c r="V10" s="21">
        <f t="shared" si="2"/>
        <v>1422.34032</v>
      </c>
      <c r="W10" s="21">
        <f t="shared" si="2"/>
        <v>1536.46008</v>
      </c>
      <c r="X10" s="21">
        <f t="shared" si="2"/>
        <v>1258.3404</v>
      </c>
      <c r="Y10" s="21">
        <f t="shared" si="2"/>
        <v>2356.6108320000003</v>
      </c>
      <c r="Z10" s="21">
        <f t="shared" si="2"/>
        <v>2320.787808</v>
      </c>
      <c r="AA10" s="21">
        <f t="shared" si="2"/>
        <v>3289.369824</v>
      </c>
      <c r="AB10" s="21">
        <f t="shared" si="2"/>
        <v>3302.9735039999996</v>
      </c>
      <c r="AC10" s="21">
        <f t="shared" si="2"/>
        <v>1515.2987999999998</v>
      </c>
      <c r="AD10" s="21">
        <f t="shared" si="2"/>
        <v>3400.0130879999997</v>
      </c>
      <c r="AE10" s="21">
        <f t="shared" si="2"/>
        <v>2981.5235840000005</v>
      </c>
      <c r="AF10" s="21">
        <f t="shared" si="2"/>
        <v>2948.8747520000006</v>
      </c>
      <c r="AG10" s="21">
        <f t="shared" si="2"/>
        <v>1855.3908</v>
      </c>
      <c r="AH10" s="21">
        <f t="shared" si="2"/>
        <v>1205.4372</v>
      </c>
      <c r="AI10" s="21">
        <f t="shared" si="2"/>
        <v>931.09632</v>
      </c>
      <c r="AJ10" s="21">
        <f t="shared" si="2"/>
        <v>1145.127552</v>
      </c>
      <c r="AK10" s="21">
        <f t="shared" si="2"/>
        <v>969.6400799999999</v>
      </c>
      <c r="AL10" s="21">
        <f t="shared" si="2"/>
        <v>1144.7244799999999</v>
      </c>
      <c r="AM10" s="21">
        <f t="shared" si="2"/>
        <v>1860.4291999999998</v>
      </c>
      <c r="AN10" s="21">
        <f t="shared" si="2"/>
        <v>3335.16888</v>
      </c>
      <c r="AO10" s="21">
        <f t="shared" si="2"/>
        <v>1171.6799199999998</v>
      </c>
      <c r="AP10" s="21">
        <f t="shared" si="2"/>
        <v>3322.472112</v>
      </c>
      <c r="AQ10" s="21">
        <f t="shared" si="2"/>
        <v>1415.7903999999999</v>
      </c>
      <c r="AR10" s="21">
        <f aca="true" t="shared" si="3" ref="AR10:CA10">1007.68*AR9</f>
        <v>2566.1075039999996</v>
      </c>
      <c r="AS10" s="21">
        <f t="shared" si="3"/>
        <v>1400.9271199999998</v>
      </c>
      <c r="AT10" s="21">
        <f t="shared" si="3"/>
        <v>1343.4893599999998</v>
      </c>
      <c r="AU10" s="21">
        <f t="shared" si="3"/>
        <v>1347.52008</v>
      </c>
      <c r="AV10" s="21">
        <f t="shared" si="3"/>
        <v>1414.5308</v>
      </c>
      <c r="AW10" s="21">
        <f t="shared" si="3"/>
        <v>1368.17752</v>
      </c>
      <c r="AX10" s="21">
        <f t="shared" si="3"/>
        <v>2604.197808</v>
      </c>
      <c r="AY10" s="21">
        <f t="shared" si="3"/>
        <v>2619.161856</v>
      </c>
      <c r="AZ10" s="21">
        <f t="shared" si="3"/>
        <v>2639.1139200000002</v>
      </c>
      <c r="BA10" s="21">
        <f t="shared" si="3"/>
        <v>2284.057872</v>
      </c>
      <c r="BB10" s="21">
        <f t="shared" si="3"/>
        <v>2578.3508159999997</v>
      </c>
      <c r="BC10" s="21">
        <f t="shared" si="3"/>
        <v>2516.6808</v>
      </c>
      <c r="BD10" s="21">
        <f t="shared" si="3"/>
        <v>2555.22456</v>
      </c>
      <c r="BE10" s="21">
        <f t="shared" si="3"/>
        <v>2136.684672</v>
      </c>
      <c r="BF10" s="21">
        <f t="shared" si="3"/>
        <v>3297.532032</v>
      </c>
      <c r="BG10" s="21">
        <f t="shared" si="3"/>
        <v>2661.3332640000003</v>
      </c>
      <c r="BH10" s="21">
        <f t="shared" si="3"/>
        <v>1531.270528</v>
      </c>
      <c r="BI10" s="21">
        <f t="shared" si="3"/>
        <v>2288.592432</v>
      </c>
      <c r="BJ10" s="21">
        <f t="shared" si="3"/>
        <v>2531.191392</v>
      </c>
      <c r="BK10" s="21">
        <f t="shared" si="3"/>
        <v>2588.780304</v>
      </c>
      <c r="BL10" s="21">
        <f t="shared" si="3"/>
        <v>2674.030032</v>
      </c>
      <c r="BM10" s="21">
        <f t="shared" si="3"/>
        <v>2577.4439039999997</v>
      </c>
      <c r="BN10" s="21">
        <f t="shared" si="3"/>
        <v>2573.3628</v>
      </c>
      <c r="BO10" s="21">
        <f t="shared" si="3"/>
        <v>2557.945296</v>
      </c>
      <c r="BP10" s="21">
        <f t="shared" si="3"/>
        <v>2591.047584</v>
      </c>
      <c r="BQ10" s="21">
        <f t="shared" si="3"/>
        <v>2114.9187839999995</v>
      </c>
      <c r="BR10" s="21">
        <f t="shared" si="3"/>
        <v>2593.76832</v>
      </c>
      <c r="BS10" s="21">
        <f t="shared" si="3"/>
        <v>2561.5729439999996</v>
      </c>
      <c r="BT10" s="21">
        <f t="shared" si="3"/>
        <v>2582.885376</v>
      </c>
      <c r="BU10" s="21">
        <f t="shared" si="3"/>
        <v>2626.417152</v>
      </c>
      <c r="BV10" s="21">
        <f t="shared" si="3"/>
        <v>2122.627536</v>
      </c>
      <c r="BW10" s="21">
        <f t="shared" si="3"/>
        <v>2087.2579680000003</v>
      </c>
      <c r="BX10" s="21">
        <f t="shared" si="3"/>
        <v>2545.2485279999996</v>
      </c>
      <c r="BY10" s="21">
        <f t="shared" si="3"/>
        <v>2826.391248</v>
      </c>
      <c r="BZ10" s="21">
        <f t="shared" si="3"/>
        <v>2551.1434560000002</v>
      </c>
      <c r="CA10" s="21">
        <f t="shared" si="3"/>
        <v>2654.531424</v>
      </c>
      <c r="CB10" s="54"/>
    </row>
    <row r="11" spans="1:80" s="2" customFormat="1" ht="18.75" customHeight="1">
      <c r="A11" s="66"/>
      <c r="B11" s="9" t="s">
        <v>2</v>
      </c>
      <c r="C11" s="22">
        <f aca="true" t="shared" si="4" ref="C11:H11">C10/C7/12</f>
        <v>0.37787999999999994</v>
      </c>
      <c r="D11" s="22">
        <f t="shared" si="4"/>
        <v>0.37788</v>
      </c>
      <c r="E11" s="22">
        <f t="shared" si="4"/>
        <v>0.37787999999999994</v>
      </c>
      <c r="F11" s="22">
        <f t="shared" si="4"/>
        <v>0.20993333333333333</v>
      </c>
      <c r="G11" s="22">
        <f t="shared" si="4"/>
        <v>0.37788</v>
      </c>
      <c r="H11" s="22">
        <f t="shared" si="4"/>
        <v>0.20993333333333333</v>
      </c>
      <c r="I11" s="22">
        <f aca="true" t="shared" si="5" ref="I11:AQ11">I10/I7/12</f>
        <v>0.2099333333333333</v>
      </c>
      <c r="J11" s="22">
        <f t="shared" si="5"/>
        <v>0.37788</v>
      </c>
      <c r="K11" s="22">
        <f t="shared" si="5"/>
        <v>0.37788</v>
      </c>
      <c r="L11" s="22">
        <f t="shared" si="5"/>
        <v>0.20993333333333333</v>
      </c>
      <c r="M11" s="22">
        <f t="shared" si="5"/>
        <v>0.20993333333333333</v>
      </c>
      <c r="N11" s="22">
        <f t="shared" si="5"/>
        <v>0.20993333333333333</v>
      </c>
      <c r="O11" s="22">
        <f t="shared" si="5"/>
        <v>0.2099333333333333</v>
      </c>
      <c r="P11" s="22">
        <f t="shared" si="5"/>
        <v>0.37788000000000005</v>
      </c>
      <c r="Q11" s="22">
        <f t="shared" si="5"/>
        <v>0.2099333333333333</v>
      </c>
      <c r="R11" s="22">
        <f t="shared" si="5"/>
        <v>0.2099333333333333</v>
      </c>
      <c r="S11" s="22">
        <f t="shared" si="5"/>
        <v>0.20993333333333333</v>
      </c>
      <c r="T11" s="22">
        <f t="shared" si="5"/>
        <v>0.16794666666666666</v>
      </c>
      <c r="U11" s="22">
        <f t="shared" si="5"/>
        <v>0.20993333333333333</v>
      </c>
      <c r="V11" s="22">
        <f t="shared" si="5"/>
        <v>0.20993333333333333</v>
      </c>
      <c r="W11" s="22">
        <f t="shared" si="5"/>
        <v>0.20993333333333333</v>
      </c>
      <c r="X11" s="22">
        <f t="shared" si="5"/>
        <v>0.20993333333333333</v>
      </c>
      <c r="Y11" s="22">
        <f t="shared" si="5"/>
        <v>0.37788</v>
      </c>
      <c r="Z11" s="22">
        <f t="shared" si="5"/>
        <v>0.37788</v>
      </c>
      <c r="AA11" s="22">
        <f t="shared" si="5"/>
        <v>0.37788</v>
      </c>
      <c r="AB11" s="22">
        <f t="shared" si="5"/>
        <v>0.37788</v>
      </c>
      <c r="AC11" s="22">
        <f t="shared" si="5"/>
        <v>0.2099333333333333</v>
      </c>
      <c r="AD11" s="22">
        <f t="shared" si="5"/>
        <v>0.37788</v>
      </c>
      <c r="AE11" s="22">
        <f t="shared" si="5"/>
        <v>0.3358933333333334</v>
      </c>
      <c r="AF11" s="22">
        <f t="shared" si="5"/>
        <v>0.3358933333333334</v>
      </c>
      <c r="AG11" s="22">
        <f t="shared" si="5"/>
        <v>0.2099333333333333</v>
      </c>
      <c r="AH11" s="22">
        <f t="shared" si="5"/>
        <v>0.20993333333333333</v>
      </c>
      <c r="AI11" s="22">
        <f t="shared" si="5"/>
        <v>0.2099333333333333</v>
      </c>
      <c r="AJ11" s="22">
        <f t="shared" si="5"/>
        <v>0.25192</v>
      </c>
      <c r="AK11" s="22">
        <f t="shared" si="5"/>
        <v>0.20993333333333333</v>
      </c>
      <c r="AL11" s="22">
        <f t="shared" si="5"/>
        <v>0.2099333333333333</v>
      </c>
      <c r="AM11" s="22">
        <f t="shared" si="5"/>
        <v>0.2099333333333333</v>
      </c>
      <c r="AN11" s="22">
        <f t="shared" si="5"/>
        <v>0.37788</v>
      </c>
      <c r="AO11" s="22">
        <f t="shared" si="5"/>
        <v>0.2099333333333333</v>
      </c>
      <c r="AP11" s="22">
        <f t="shared" si="5"/>
        <v>0.37788</v>
      </c>
      <c r="AQ11" s="22">
        <f t="shared" si="5"/>
        <v>0.2099333333333333</v>
      </c>
      <c r="AR11" s="22">
        <f aca="true" t="shared" si="6" ref="AR11:CA11">AR10/AR7/12</f>
        <v>0.37788</v>
      </c>
      <c r="AS11" s="22">
        <f t="shared" si="6"/>
        <v>0.2099333333333333</v>
      </c>
      <c r="AT11" s="22">
        <f t="shared" si="6"/>
        <v>0.2099333333333333</v>
      </c>
      <c r="AU11" s="22">
        <f t="shared" si="6"/>
        <v>0.20993333333333333</v>
      </c>
      <c r="AV11" s="22">
        <f t="shared" si="6"/>
        <v>0.20993333333333333</v>
      </c>
      <c r="AW11" s="22">
        <f t="shared" si="6"/>
        <v>0.2099333333333333</v>
      </c>
      <c r="AX11" s="22">
        <f t="shared" si="6"/>
        <v>0.37788</v>
      </c>
      <c r="AY11" s="22">
        <f t="shared" si="6"/>
        <v>0.37788</v>
      </c>
      <c r="AZ11" s="22">
        <f t="shared" si="6"/>
        <v>0.37788000000000005</v>
      </c>
      <c r="BA11" s="22">
        <f t="shared" si="6"/>
        <v>0.37788</v>
      </c>
      <c r="BB11" s="22">
        <f t="shared" si="6"/>
        <v>0.37787999999999994</v>
      </c>
      <c r="BC11" s="22">
        <f t="shared" si="6"/>
        <v>0.37788</v>
      </c>
      <c r="BD11" s="22">
        <f t="shared" si="6"/>
        <v>0.37788</v>
      </c>
      <c r="BE11" s="22">
        <f t="shared" si="6"/>
        <v>0.37788</v>
      </c>
      <c r="BF11" s="22">
        <f t="shared" si="6"/>
        <v>0.37788</v>
      </c>
      <c r="BG11" s="22">
        <f t="shared" si="6"/>
        <v>0.37788000000000005</v>
      </c>
      <c r="BH11" s="22">
        <f t="shared" si="6"/>
        <v>0.3358933333333334</v>
      </c>
      <c r="BI11" s="22">
        <f t="shared" si="6"/>
        <v>0.37788</v>
      </c>
      <c r="BJ11" s="22">
        <f t="shared" si="6"/>
        <v>0.37788</v>
      </c>
      <c r="BK11" s="22">
        <f t="shared" si="6"/>
        <v>0.37788</v>
      </c>
      <c r="BL11" s="22">
        <f t="shared" si="6"/>
        <v>0.37788</v>
      </c>
      <c r="BM11" s="22">
        <f t="shared" si="6"/>
        <v>0.37788</v>
      </c>
      <c r="BN11" s="22">
        <f t="shared" si="6"/>
        <v>0.37788</v>
      </c>
      <c r="BO11" s="22">
        <f t="shared" si="6"/>
        <v>0.37788</v>
      </c>
      <c r="BP11" s="22">
        <f t="shared" si="6"/>
        <v>0.37788</v>
      </c>
      <c r="BQ11" s="22">
        <f t="shared" si="6"/>
        <v>0.37787999999999994</v>
      </c>
      <c r="BR11" s="22">
        <f t="shared" si="6"/>
        <v>0.37788</v>
      </c>
      <c r="BS11" s="22">
        <f t="shared" si="6"/>
        <v>0.37787999999999994</v>
      </c>
      <c r="BT11" s="22">
        <f t="shared" si="6"/>
        <v>0.37788</v>
      </c>
      <c r="BU11" s="22">
        <f t="shared" si="6"/>
        <v>0.37788</v>
      </c>
      <c r="BV11" s="22">
        <f t="shared" si="6"/>
        <v>0.37788</v>
      </c>
      <c r="BW11" s="22">
        <f t="shared" si="6"/>
        <v>0.37788000000000005</v>
      </c>
      <c r="BX11" s="22">
        <f t="shared" si="6"/>
        <v>0.37788</v>
      </c>
      <c r="BY11" s="22">
        <f t="shared" si="6"/>
        <v>0.37788</v>
      </c>
      <c r="BZ11" s="22">
        <f t="shared" si="6"/>
        <v>0.37788</v>
      </c>
      <c r="CA11" s="22">
        <f t="shared" si="6"/>
        <v>0.37788</v>
      </c>
      <c r="CB11" s="16"/>
    </row>
    <row r="12" spans="1:80" s="2" customFormat="1" ht="18.75" customHeight="1" thickBot="1">
      <c r="A12" s="67"/>
      <c r="B12" s="10" t="s">
        <v>0</v>
      </c>
      <c r="C12" s="23" t="s">
        <v>14</v>
      </c>
      <c r="D12" s="23" t="s">
        <v>14</v>
      </c>
      <c r="E12" s="23" t="s">
        <v>14</v>
      </c>
      <c r="F12" s="23" t="s">
        <v>14</v>
      </c>
      <c r="G12" s="23" t="s">
        <v>14</v>
      </c>
      <c r="H12" s="23" t="s">
        <v>14</v>
      </c>
      <c r="I12" s="23" t="s">
        <v>14</v>
      </c>
      <c r="J12" s="23" t="s">
        <v>14</v>
      </c>
      <c r="K12" s="23" t="s">
        <v>14</v>
      </c>
      <c r="L12" s="23" t="s">
        <v>14</v>
      </c>
      <c r="M12" s="23" t="s">
        <v>14</v>
      </c>
      <c r="N12" s="23" t="s">
        <v>14</v>
      </c>
      <c r="O12" s="23" t="s">
        <v>14</v>
      </c>
      <c r="P12" s="23" t="s">
        <v>14</v>
      </c>
      <c r="Q12" s="23" t="s">
        <v>14</v>
      </c>
      <c r="R12" s="23" t="s">
        <v>14</v>
      </c>
      <c r="S12" s="23" t="s">
        <v>14</v>
      </c>
      <c r="T12" s="23" t="s">
        <v>14</v>
      </c>
      <c r="U12" s="23" t="s">
        <v>14</v>
      </c>
      <c r="V12" s="23" t="s">
        <v>14</v>
      </c>
      <c r="W12" s="23" t="s">
        <v>14</v>
      </c>
      <c r="X12" s="23" t="s">
        <v>14</v>
      </c>
      <c r="Y12" s="23" t="s">
        <v>14</v>
      </c>
      <c r="Z12" s="23" t="s">
        <v>14</v>
      </c>
      <c r="AA12" s="23" t="s">
        <v>14</v>
      </c>
      <c r="AB12" s="23" t="s">
        <v>14</v>
      </c>
      <c r="AC12" s="23" t="s">
        <v>14</v>
      </c>
      <c r="AD12" s="23" t="s">
        <v>14</v>
      </c>
      <c r="AE12" s="23" t="s">
        <v>14</v>
      </c>
      <c r="AF12" s="23" t="s">
        <v>14</v>
      </c>
      <c r="AG12" s="23" t="s">
        <v>14</v>
      </c>
      <c r="AH12" s="23" t="s">
        <v>14</v>
      </c>
      <c r="AI12" s="23" t="s">
        <v>14</v>
      </c>
      <c r="AJ12" s="23" t="s">
        <v>14</v>
      </c>
      <c r="AK12" s="23" t="s">
        <v>14</v>
      </c>
      <c r="AL12" s="23" t="s">
        <v>14</v>
      </c>
      <c r="AM12" s="23" t="s">
        <v>14</v>
      </c>
      <c r="AN12" s="23" t="s">
        <v>14</v>
      </c>
      <c r="AO12" s="23" t="s">
        <v>14</v>
      </c>
      <c r="AP12" s="23" t="s">
        <v>14</v>
      </c>
      <c r="AQ12" s="23" t="s">
        <v>14</v>
      </c>
      <c r="AR12" s="23" t="s">
        <v>14</v>
      </c>
      <c r="AS12" s="23" t="s">
        <v>14</v>
      </c>
      <c r="AT12" s="23" t="s">
        <v>14</v>
      </c>
      <c r="AU12" s="23" t="s">
        <v>14</v>
      </c>
      <c r="AV12" s="23" t="s">
        <v>14</v>
      </c>
      <c r="AW12" s="23" t="s">
        <v>14</v>
      </c>
      <c r="AX12" s="23" t="s">
        <v>14</v>
      </c>
      <c r="AY12" s="23" t="s">
        <v>14</v>
      </c>
      <c r="AZ12" s="23" t="s">
        <v>14</v>
      </c>
      <c r="BA12" s="23" t="s">
        <v>14</v>
      </c>
      <c r="BB12" s="23" t="s">
        <v>14</v>
      </c>
      <c r="BC12" s="23" t="s">
        <v>14</v>
      </c>
      <c r="BD12" s="23" t="s">
        <v>14</v>
      </c>
      <c r="BE12" s="23" t="s">
        <v>14</v>
      </c>
      <c r="BF12" s="23" t="s">
        <v>14</v>
      </c>
      <c r="BG12" s="23" t="s">
        <v>14</v>
      </c>
      <c r="BH12" s="23" t="s">
        <v>14</v>
      </c>
      <c r="BI12" s="23" t="s">
        <v>14</v>
      </c>
      <c r="BJ12" s="23" t="s">
        <v>14</v>
      </c>
      <c r="BK12" s="23" t="s">
        <v>14</v>
      </c>
      <c r="BL12" s="23" t="s">
        <v>14</v>
      </c>
      <c r="BM12" s="23" t="s">
        <v>14</v>
      </c>
      <c r="BN12" s="23" t="s">
        <v>14</v>
      </c>
      <c r="BO12" s="23" t="s">
        <v>14</v>
      </c>
      <c r="BP12" s="23" t="s">
        <v>14</v>
      </c>
      <c r="BQ12" s="23" t="s">
        <v>14</v>
      </c>
      <c r="BR12" s="23" t="s">
        <v>14</v>
      </c>
      <c r="BS12" s="23" t="s">
        <v>14</v>
      </c>
      <c r="BT12" s="23" t="s">
        <v>14</v>
      </c>
      <c r="BU12" s="23" t="s">
        <v>14</v>
      </c>
      <c r="BV12" s="23" t="s">
        <v>14</v>
      </c>
      <c r="BW12" s="23" t="s">
        <v>14</v>
      </c>
      <c r="BX12" s="23" t="s">
        <v>14</v>
      </c>
      <c r="BY12" s="23" t="s">
        <v>14</v>
      </c>
      <c r="BZ12" s="23" t="s">
        <v>14</v>
      </c>
      <c r="CA12" s="23" t="s">
        <v>14</v>
      </c>
      <c r="CB12" s="16"/>
    </row>
    <row r="13" spans="1:80" s="2" customFormat="1" ht="18.75" customHeight="1" thickTop="1">
      <c r="A13" s="66" t="s">
        <v>16</v>
      </c>
      <c r="B13" s="15" t="s">
        <v>4</v>
      </c>
      <c r="C13" s="24">
        <f>C8*11%/10</f>
        <v>5.2184</v>
      </c>
      <c r="D13" s="24">
        <f>D8*10%/10</f>
        <v>4.686000000000001</v>
      </c>
      <c r="E13" s="24">
        <f>E8*10%/10</f>
        <v>4.651000000000001</v>
      </c>
      <c r="F13" s="24">
        <f>F8*8%/10</f>
        <v>3.7568000000000006</v>
      </c>
      <c r="G13" s="24">
        <f>G8*10%/10</f>
        <v>4.745</v>
      </c>
      <c r="H13" s="24">
        <f>H8*10%/10</f>
        <v>4.551</v>
      </c>
      <c r="I13" s="24">
        <f>I8*10%/10</f>
        <v>5.045</v>
      </c>
      <c r="J13" s="24">
        <f>J8*11%/10</f>
        <v>6.6484</v>
      </c>
      <c r="K13" s="24">
        <f>K8*11%/10</f>
        <v>8.153200000000002</v>
      </c>
      <c r="L13" s="24">
        <f>L8*8%/10</f>
        <v>5.8872</v>
      </c>
      <c r="M13" s="24">
        <f>M8*10%/10</f>
        <v>4.634</v>
      </c>
      <c r="N13" s="24">
        <f>N8*8%/10</f>
        <v>3.7408</v>
      </c>
      <c r="O13" s="24">
        <f>O8*8%/10</f>
        <v>5.9</v>
      </c>
      <c r="P13" s="24">
        <f>P8*10%/10</f>
        <v>5.284000000000001</v>
      </c>
      <c r="Q13" s="24">
        <f>Q8*10%/10</f>
        <v>5.354</v>
      </c>
      <c r="R13" s="24">
        <f>R8*6%/10</f>
        <v>3.4566000000000003</v>
      </c>
      <c r="S13" s="24">
        <f>S8*10%/10</f>
        <v>5.825</v>
      </c>
      <c r="T13" s="24">
        <f>T8*8%/10</f>
        <v>4.5632</v>
      </c>
      <c r="U13" s="24">
        <f>U8*8%/10</f>
        <v>4.5552</v>
      </c>
      <c r="V13" s="24">
        <f>V8*8%/10</f>
        <v>4.5168</v>
      </c>
      <c r="W13" s="24">
        <f>W8*10%/10</f>
        <v>6.099</v>
      </c>
      <c r="X13" s="24">
        <f>X8*8%/10</f>
        <v>3.996</v>
      </c>
      <c r="Y13" s="24">
        <f>Y8*11%/10</f>
        <v>5.716700000000001</v>
      </c>
      <c r="Z13" s="24">
        <f>Z8*11%/10</f>
        <v>5.6298</v>
      </c>
      <c r="AA13" s="24">
        <f>AA8*12%/10</f>
        <v>8.704799999999999</v>
      </c>
      <c r="AB13" s="24">
        <f>AB8*12%/10</f>
        <v>8.740799999999998</v>
      </c>
      <c r="AC13" s="24">
        <f>AC8*8%/10</f>
        <v>4.812</v>
      </c>
      <c r="AD13" s="24">
        <f>AD8*10%/10</f>
        <v>7.498</v>
      </c>
      <c r="AE13" s="24">
        <f>AE8*10%/10</f>
        <v>7.397000000000001</v>
      </c>
      <c r="AF13" s="24">
        <f>AF8*10%/10</f>
        <v>7.316000000000001</v>
      </c>
      <c r="AG13" s="24">
        <f>AG8*10%/10</f>
        <v>7.365</v>
      </c>
      <c r="AH13" s="24">
        <f>AH8*10%/10</f>
        <v>4.785</v>
      </c>
      <c r="AI13" s="24">
        <f>AI8*5%/10</f>
        <v>1.848</v>
      </c>
      <c r="AJ13" s="24">
        <f>AJ8*10%/10</f>
        <v>3.7880000000000003</v>
      </c>
      <c r="AK13" s="24">
        <f>AK8*10%/10</f>
        <v>3.849</v>
      </c>
      <c r="AL13" s="24">
        <f>AL8*7%/10</f>
        <v>3.1808</v>
      </c>
      <c r="AM13" s="24">
        <f>AM8*8%/10</f>
        <v>5.9079999999999995</v>
      </c>
      <c r="AN13" s="24">
        <f>AN8*10%/10</f>
        <v>7.3549999999999995</v>
      </c>
      <c r="AO13" s="24">
        <f>AO8*8%/10</f>
        <v>3.7208000000000006</v>
      </c>
      <c r="AP13" s="24">
        <f>AP8*10%/10</f>
        <v>7.327000000000001</v>
      </c>
      <c r="AQ13" s="24">
        <f>AQ8*8%/10</f>
        <v>4.496</v>
      </c>
      <c r="AR13" s="24">
        <f>AR8*10%/10</f>
        <v>5.659000000000001</v>
      </c>
      <c r="AS13" s="24">
        <f>AS8*8%/10</f>
        <v>4.4488</v>
      </c>
      <c r="AT13" s="24">
        <f>AT8*8%/10</f>
        <v>4.266399999999999</v>
      </c>
      <c r="AU13" s="24">
        <f>AU8*8%/10</f>
        <v>4.2792</v>
      </c>
      <c r="AV13" s="24">
        <f>AV8*10%/10</f>
        <v>5.615</v>
      </c>
      <c r="AW13" s="24">
        <f>AW8*8%/10</f>
        <v>4.3448</v>
      </c>
      <c r="AX13" s="24">
        <f>AX8*8%/10</f>
        <v>4.594399999999999</v>
      </c>
      <c r="AY13" s="24">
        <f>AY8*8%/10</f>
        <v>4.620800000000001</v>
      </c>
      <c r="AZ13" s="24">
        <f aca="true" t="shared" si="7" ref="AZ13:BS13">AZ8*8%/10</f>
        <v>4.656000000000001</v>
      </c>
      <c r="BA13" s="24">
        <f t="shared" si="7"/>
        <v>4.0296</v>
      </c>
      <c r="BB13" s="24">
        <f t="shared" si="7"/>
        <v>4.5488</v>
      </c>
      <c r="BC13" s="24">
        <f>BC8*8%/10</f>
        <v>4.4399999999999995</v>
      </c>
      <c r="BD13" s="24">
        <f t="shared" si="7"/>
        <v>4.508</v>
      </c>
      <c r="BE13" s="24">
        <f t="shared" si="7"/>
        <v>3.7695999999999996</v>
      </c>
      <c r="BF13" s="24">
        <f t="shared" si="7"/>
        <v>5.8176000000000005</v>
      </c>
      <c r="BG13" s="24">
        <f t="shared" si="7"/>
        <v>4.6952</v>
      </c>
      <c r="BH13" s="24">
        <f t="shared" si="7"/>
        <v>3.0392</v>
      </c>
      <c r="BI13" s="24">
        <f t="shared" si="7"/>
        <v>4.037599999999999</v>
      </c>
      <c r="BJ13" s="24">
        <f t="shared" si="7"/>
        <v>4.4656</v>
      </c>
      <c r="BK13" s="24">
        <f t="shared" si="7"/>
        <v>4.5672</v>
      </c>
      <c r="BL13" s="24">
        <f t="shared" si="7"/>
        <v>4.7176</v>
      </c>
      <c r="BM13" s="24">
        <f t="shared" si="7"/>
        <v>4.5472</v>
      </c>
      <c r="BN13" s="24">
        <f t="shared" si="7"/>
        <v>4.54</v>
      </c>
      <c r="BO13" s="24">
        <f t="shared" si="7"/>
        <v>4.5128</v>
      </c>
      <c r="BP13" s="24">
        <f t="shared" si="7"/>
        <v>4.571199999999999</v>
      </c>
      <c r="BQ13" s="24">
        <f t="shared" si="7"/>
        <v>3.7312</v>
      </c>
      <c r="BR13" s="24">
        <f t="shared" si="7"/>
        <v>4.576</v>
      </c>
      <c r="BS13" s="24">
        <f t="shared" si="7"/>
        <v>4.5192</v>
      </c>
      <c r="BT13" s="24">
        <f>BT8*10%/10</f>
        <v>5.696000000000001</v>
      </c>
      <c r="BU13" s="24">
        <f aca="true" t="shared" si="8" ref="BU13:BZ13">BU8*8%/10</f>
        <v>4.6336</v>
      </c>
      <c r="BV13" s="24">
        <f t="shared" si="8"/>
        <v>3.7448</v>
      </c>
      <c r="BW13" s="24">
        <f t="shared" si="8"/>
        <v>3.6824000000000003</v>
      </c>
      <c r="BX13" s="24">
        <f t="shared" si="8"/>
        <v>4.490399999999999</v>
      </c>
      <c r="BY13" s="24">
        <f t="shared" si="8"/>
        <v>4.9864</v>
      </c>
      <c r="BZ13" s="24">
        <f t="shared" si="8"/>
        <v>4.5008</v>
      </c>
      <c r="CA13" s="24">
        <f>CA8*10%/10</f>
        <v>5.854</v>
      </c>
      <c r="CB13" s="16"/>
    </row>
    <row r="14" spans="1:80" s="2" customFormat="1" ht="18.75" customHeight="1">
      <c r="A14" s="66"/>
      <c r="B14" s="9" t="s">
        <v>13</v>
      </c>
      <c r="C14" s="22">
        <f aca="true" t="shared" si="9" ref="C14:H14">2281.73*C13</f>
        <v>11906.979831999999</v>
      </c>
      <c r="D14" s="22">
        <f t="shared" si="9"/>
        <v>10692.186780000002</v>
      </c>
      <c r="E14" s="22">
        <f t="shared" si="9"/>
        <v>10612.326230000002</v>
      </c>
      <c r="F14" s="22">
        <f t="shared" si="9"/>
        <v>8572.003264</v>
      </c>
      <c r="G14" s="22">
        <f t="shared" si="9"/>
        <v>10826.80885</v>
      </c>
      <c r="H14" s="22">
        <f t="shared" si="9"/>
        <v>10384.15323</v>
      </c>
      <c r="I14" s="22">
        <f aca="true" t="shared" si="10" ref="I14:AQ14">2281.73*I13</f>
        <v>11511.32785</v>
      </c>
      <c r="J14" s="22">
        <f t="shared" si="10"/>
        <v>15169.853732</v>
      </c>
      <c r="K14" s="22">
        <f t="shared" si="10"/>
        <v>18603.401036000003</v>
      </c>
      <c r="L14" s="22">
        <f t="shared" si="10"/>
        <v>13433.000856</v>
      </c>
      <c r="M14" s="22">
        <f t="shared" si="10"/>
        <v>10573.536820000001</v>
      </c>
      <c r="N14" s="22">
        <f t="shared" si="10"/>
        <v>8535.495584</v>
      </c>
      <c r="O14" s="22">
        <f t="shared" si="10"/>
        <v>13462.207</v>
      </c>
      <c r="P14" s="22">
        <f t="shared" si="10"/>
        <v>12056.661320000001</v>
      </c>
      <c r="Q14" s="22">
        <f t="shared" si="10"/>
        <v>12216.38242</v>
      </c>
      <c r="R14" s="22">
        <f t="shared" si="10"/>
        <v>7887.027918000001</v>
      </c>
      <c r="S14" s="22">
        <f t="shared" si="10"/>
        <v>13291.07725</v>
      </c>
      <c r="T14" s="22">
        <f t="shared" si="10"/>
        <v>10411.990336</v>
      </c>
      <c r="U14" s="22">
        <f t="shared" si="10"/>
        <v>10393.736496</v>
      </c>
      <c r="V14" s="22">
        <f t="shared" si="10"/>
        <v>10306.118064</v>
      </c>
      <c r="W14" s="22">
        <f t="shared" si="10"/>
        <v>13916.271270000001</v>
      </c>
      <c r="X14" s="22">
        <f t="shared" si="10"/>
        <v>9117.79308</v>
      </c>
      <c r="Y14" s="22">
        <f t="shared" si="10"/>
        <v>13043.965891000003</v>
      </c>
      <c r="Z14" s="22">
        <f t="shared" si="10"/>
        <v>12845.683554000001</v>
      </c>
      <c r="AA14" s="22">
        <f t="shared" si="10"/>
        <v>19862.003303999998</v>
      </c>
      <c r="AB14" s="22">
        <f t="shared" si="10"/>
        <v>19944.145583999998</v>
      </c>
      <c r="AC14" s="22">
        <f t="shared" si="10"/>
        <v>10979.68476</v>
      </c>
      <c r="AD14" s="22">
        <f t="shared" si="10"/>
        <v>17108.41154</v>
      </c>
      <c r="AE14" s="22">
        <f t="shared" si="10"/>
        <v>16877.956810000003</v>
      </c>
      <c r="AF14" s="22">
        <f t="shared" si="10"/>
        <v>16693.136680000003</v>
      </c>
      <c r="AG14" s="22">
        <f t="shared" si="10"/>
        <v>16804.941450000002</v>
      </c>
      <c r="AH14" s="22">
        <f t="shared" si="10"/>
        <v>10918.07805</v>
      </c>
      <c r="AI14" s="22">
        <f t="shared" si="10"/>
        <v>4216.6370400000005</v>
      </c>
      <c r="AJ14" s="22">
        <f t="shared" si="10"/>
        <v>8643.19324</v>
      </c>
      <c r="AK14" s="22">
        <f t="shared" si="10"/>
        <v>8782.378770000001</v>
      </c>
      <c r="AL14" s="22">
        <f t="shared" si="10"/>
        <v>7257.726784</v>
      </c>
      <c r="AM14" s="22">
        <f t="shared" si="10"/>
        <v>13480.46084</v>
      </c>
      <c r="AN14" s="22">
        <f t="shared" si="10"/>
        <v>16782.12415</v>
      </c>
      <c r="AO14" s="22">
        <f t="shared" si="10"/>
        <v>8489.860984</v>
      </c>
      <c r="AP14" s="22">
        <f t="shared" si="10"/>
        <v>16718.23571</v>
      </c>
      <c r="AQ14" s="22">
        <f t="shared" si="10"/>
        <v>10258.658080000001</v>
      </c>
      <c r="AR14" s="22">
        <f aca="true" t="shared" si="11" ref="AR14:CA14">2281.73*AR13</f>
        <v>12912.310070000001</v>
      </c>
      <c r="AS14" s="22">
        <f t="shared" si="11"/>
        <v>10150.960424</v>
      </c>
      <c r="AT14" s="22">
        <f t="shared" si="11"/>
        <v>9734.772871999998</v>
      </c>
      <c r="AU14" s="22">
        <f t="shared" si="11"/>
        <v>9763.979016000001</v>
      </c>
      <c r="AV14" s="22">
        <f t="shared" si="11"/>
        <v>12811.91395</v>
      </c>
      <c r="AW14" s="22">
        <f t="shared" si="11"/>
        <v>9913.660504000001</v>
      </c>
      <c r="AX14" s="22">
        <f t="shared" si="11"/>
        <v>10483.180311999999</v>
      </c>
      <c r="AY14" s="22">
        <f t="shared" si="11"/>
        <v>10543.417984000002</v>
      </c>
      <c r="AZ14" s="22">
        <f t="shared" si="11"/>
        <v>10623.734880000002</v>
      </c>
      <c r="BA14" s="22">
        <f t="shared" si="11"/>
        <v>9194.459208</v>
      </c>
      <c r="BB14" s="22">
        <f t="shared" si="11"/>
        <v>10379.133424</v>
      </c>
      <c r="BC14" s="22">
        <f t="shared" si="11"/>
        <v>10130.8812</v>
      </c>
      <c r="BD14" s="22">
        <f t="shared" si="11"/>
        <v>10286.03884</v>
      </c>
      <c r="BE14" s="22">
        <f t="shared" si="11"/>
        <v>8601.209407999999</v>
      </c>
      <c r="BF14" s="22">
        <f t="shared" si="11"/>
        <v>13274.192448000002</v>
      </c>
      <c r="BG14" s="22">
        <f t="shared" si="11"/>
        <v>10713.178695999999</v>
      </c>
      <c r="BH14" s="22">
        <f t="shared" si="11"/>
        <v>6934.6338160000005</v>
      </c>
      <c r="BI14" s="22">
        <f t="shared" si="11"/>
        <v>9212.713048</v>
      </c>
      <c r="BJ14" s="22">
        <f t="shared" si="11"/>
        <v>10189.293488000001</v>
      </c>
      <c r="BK14" s="22">
        <f t="shared" si="11"/>
        <v>10421.117256</v>
      </c>
      <c r="BL14" s="22">
        <f t="shared" si="11"/>
        <v>10764.289448</v>
      </c>
      <c r="BM14" s="22">
        <f t="shared" si="11"/>
        <v>10375.482656</v>
      </c>
      <c r="BN14" s="22">
        <f t="shared" si="11"/>
        <v>10359.0542</v>
      </c>
      <c r="BO14" s="22">
        <f t="shared" si="11"/>
        <v>10296.991144000001</v>
      </c>
      <c r="BP14" s="22">
        <f t="shared" si="11"/>
        <v>10430.244175999998</v>
      </c>
      <c r="BQ14" s="22">
        <f t="shared" si="11"/>
        <v>8513.590976</v>
      </c>
      <c r="BR14" s="22">
        <f t="shared" si="11"/>
        <v>10441.196479999999</v>
      </c>
      <c r="BS14" s="22">
        <f t="shared" si="11"/>
        <v>10311.594216</v>
      </c>
      <c r="BT14" s="22">
        <f t="shared" si="11"/>
        <v>12996.734080000002</v>
      </c>
      <c r="BU14" s="22">
        <f t="shared" si="11"/>
        <v>10572.624128000001</v>
      </c>
      <c r="BV14" s="22">
        <f t="shared" si="11"/>
        <v>8544.622504</v>
      </c>
      <c r="BW14" s="22">
        <f t="shared" si="11"/>
        <v>8402.242552000002</v>
      </c>
      <c r="BX14" s="22">
        <f t="shared" si="11"/>
        <v>10245.880392</v>
      </c>
      <c r="BY14" s="22">
        <f t="shared" si="11"/>
        <v>11377.618472</v>
      </c>
      <c r="BZ14" s="22">
        <f t="shared" si="11"/>
        <v>10269.610384</v>
      </c>
      <c r="CA14" s="22">
        <f t="shared" si="11"/>
        <v>13357.24742</v>
      </c>
      <c r="CB14" s="16"/>
    </row>
    <row r="15" spans="1:80" s="2" customFormat="1" ht="18.75" customHeight="1">
      <c r="A15" s="66"/>
      <c r="B15" s="9" t="s">
        <v>2</v>
      </c>
      <c r="C15" s="22">
        <f aca="true" t="shared" si="12" ref="C15:H15">C14/C7/12</f>
        <v>2.0915858333333333</v>
      </c>
      <c r="D15" s="22">
        <f t="shared" si="12"/>
        <v>1.901441666666667</v>
      </c>
      <c r="E15" s="22">
        <f t="shared" si="12"/>
        <v>1.901441666666667</v>
      </c>
      <c r="F15" s="22">
        <f t="shared" si="12"/>
        <v>1.5211533333333334</v>
      </c>
      <c r="G15" s="22">
        <f t="shared" si="12"/>
        <v>1.9014416666666667</v>
      </c>
      <c r="H15" s="22">
        <f t="shared" si="12"/>
        <v>1.9014416666666667</v>
      </c>
      <c r="I15" s="22">
        <f aca="true" t="shared" si="13" ref="I15:AQ15">I14/I7/12</f>
        <v>1.9014416666666667</v>
      </c>
      <c r="J15" s="22">
        <f t="shared" si="13"/>
        <v>2.0915858333333333</v>
      </c>
      <c r="K15" s="22">
        <f t="shared" si="13"/>
        <v>2.0915858333333337</v>
      </c>
      <c r="L15" s="22">
        <f t="shared" si="13"/>
        <v>1.5211533333333334</v>
      </c>
      <c r="M15" s="22">
        <f t="shared" si="13"/>
        <v>1.901441666666667</v>
      </c>
      <c r="N15" s="22">
        <f t="shared" si="13"/>
        <v>1.5211533333333334</v>
      </c>
      <c r="O15" s="22">
        <f t="shared" si="13"/>
        <v>1.5211533333333334</v>
      </c>
      <c r="P15" s="22">
        <f t="shared" si="13"/>
        <v>1.901441666666667</v>
      </c>
      <c r="Q15" s="22">
        <f t="shared" si="13"/>
        <v>1.9014416666666667</v>
      </c>
      <c r="R15" s="22">
        <f t="shared" si="13"/>
        <v>1.140865</v>
      </c>
      <c r="S15" s="22">
        <f t="shared" si="13"/>
        <v>1.9014416666666667</v>
      </c>
      <c r="T15" s="22">
        <f t="shared" si="13"/>
        <v>1.5211533333333334</v>
      </c>
      <c r="U15" s="22">
        <f t="shared" si="13"/>
        <v>1.5211533333333334</v>
      </c>
      <c r="V15" s="22">
        <f t="shared" si="13"/>
        <v>1.5211533333333334</v>
      </c>
      <c r="W15" s="22">
        <f t="shared" si="13"/>
        <v>1.901441666666667</v>
      </c>
      <c r="X15" s="22">
        <f t="shared" si="13"/>
        <v>1.5211533333333334</v>
      </c>
      <c r="Y15" s="22">
        <f t="shared" si="13"/>
        <v>2.0915858333333337</v>
      </c>
      <c r="Z15" s="22">
        <f t="shared" si="13"/>
        <v>2.0915858333333337</v>
      </c>
      <c r="AA15" s="22">
        <f t="shared" si="13"/>
        <v>2.28173</v>
      </c>
      <c r="AB15" s="22">
        <f t="shared" si="13"/>
        <v>2.28173</v>
      </c>
      <c r="AC15" s="22">
        <f t="shared" si="13"/>
        <v>1.5211533333333334</v>
      </c>
      <c r="AD15" s="22">
        <f t="shared" si="13"/>
        <v>1.901441666666667</v>
      </c>
      <c r="AE15" s="22">
        <f t="shared" si="13"/>
        <v>1.901441666666667</v>
      </c>
      <c r="AF15" s="22">
        <f t="shared" si="13"/>
        <v>1.901441666666667</v>
      </c>
      <c r="AG15" s="22">
        <f t="shared" si="13"/>
        <v>1.901441666666667</v>
      </c>
      <c r="AH15" s="22">
        <f t="shared" si="13"/>
        <v>1.9014416666666667</v>
      </c>
      <c r="AI15" s="22">
        <f t="shared" si="13"/>
        <v>0.9507208333333335</v>
      </c>
      <c r="AJ15" s="22">
        <f t="shared" si="13"/>
        <v>1.9014416666666667</v>
      </c>
      <c r="AK15" s="22">
        <f t="shared" si="13"/>
        <v>1.901441666666667</v>
      </c>
      <c r="AL15" s="22">
        <f t="shared" si="13"/>
        <v>1.3310091666666668</v>
      </c>
      <c r="AM15" s="22">
        <f t="shared" si="13"/>
        <v>1.5211533333333334</v>
      </c>
      <c r="AN15" s="22">
        <f t="shared" si="13"/>
        <v>1.9014416666666667</v>
      </c>
      <c r="AO15" s="22">
        <f t="shared" si="13"/>
        <v>1.5211533333333334</v>
      </c>
      <c r="AP15" s="22">
        <f t="shared" si="13"/>
        <v>1.9014416666666667</v>
      </c>
      <c r="AQ15" s="22">
        <f t="shared" si="13"/>
        <v>1.5211533333333334</v>
      </c>
      <c r="AR15" s="22">
        <f aca="true" t="shared" si="14" ref="AR15:CA15">AR14/AR7/12</f>
        <v>1.901441666666667</v>
      </c>
      <c r="AS15" s="22">
        <f t="shared" si="14"/>
        <v>1.5211533333333334</v>
      </c>
      <c r="AT15" s="22">
        <f t="shared" si="14"/>
        <v>1.5211533333333331</v>
      </c>
      <c r="AU15" s="22">
        <f t="shared" si="14"/>
        <v>1.5211533333333336</v>
      </c>
      <c r="AV15" s="22">
        <f t="shared" si="14"/>
        <v>1.9014416666666667</v>
      </c>
      <c r="AW15" s="22">
        <f t="shared" si="14"/>
        <v>1.5211533333333334</v>
      </c>
      <c r="AX15" s="22">
        <f t="shared" si="14"/>
        <v>1.5211533333333334</v>
      </c>
      <c r="AY15" s="22">
        <f t="shared" si="14"/>
        <v>1.5211533333333334</v>
      </c>
      <c r="AZ15" s="22">
        <f t="shared" si="14"/>
        <v>1.5211533333333336</v>
      </c>
      <c r="BA15" s="22">
        <f t="shared" si="14"/>
        <v>1.5211533333333334</v>
      </c>
      <c r="BB15" s="22">
        <f t="shared" si="14"/>
        <v>1.5211533333333334</v>
      </c>
      <c r="BC15" s="22">
        <f t="shared" si="14"/>
        <v>1.5211533333333334</v>
      </c>
      <c r="BD15" s="22">
        <f t="shared" si="14"/>
        <v>1.5211533333333334</v>
      </c>
      <c r="BE15" s="22">
        <f t="shared" si="14"/>
        <v>1.5211533333333331</v>
      </c>
      <c r="BF15" s="22">
        <f t="shared" si="14"/>
        <v>1.5211533333333334</v>
      </c>
      <c r="BG15" s="22">
        <f t="shared" si="14"/>
        <v>1.5211533333333334</v>
      </c>
      <c r="BH15" s="22">
        <f t="shared" si="14"/>
        <v>1.5211533333333336</v>
      </c>
      <c r="BI15" s="22">
        <f t="shared" si="14"/>
        <v>1.5211533333333334</v>
      </c>
      <c r="BJ15" s="22">
        <f t="shared" si="14"/>
        <v>1.5211533333333334</v>
      </c>
      <c r="BK15" s="22">
        <f t="shared" si="14"/>
        <v>1.5211533333333334</v>
      </c>
      <c r="BL15" s="22">
        <f t="shared" si="14"/>
        <v>1.5211533333333331</v>
      </c>
      <c r="BM15" s="22">
        <f t="shared" si="14"/>
        <v>1.5211533333333334</v>
      </c>
      <c r="BN15" s="22">
        <f t="shared" si="14"/>
        <v>1.5211533333333334</v>
      </c>
      <c r="BO15" s="22">
        <f t="shared" si="14"/>
        <v>1.5211533333333334</v>
      </c>
      <c r="BP15" s="22">
        <f t="shared" si="14"/>
        <v>1.5211533333333331</v>
      </c>
      <c r="BQ15" s="22">
        <f t="shared" si="14"/>
        <v>1.5211533333333334</v>
      </c>
      <c r="BR15" s="22">
        <f t="shared" si="14"/>
        <v>1.5211533333333331</v>
      </c>
      <c r="BS15" s="22">
        <f t="shared" si="14"/>
        <v>1.5211533333333334</v>
      </c>
      <c r="BT15" s="22">
        <f t="shared" si="14"/>
        <v>1.901441666666667</v>
      </c>
      <c r="BU15" s="22">
        <f t="shared" si="14"/>
        <v>1.5211533333333334</v>
      </c>
      <c r="BV15" s="22">
        <f t="shared" si="14"/>
        <v>1.5211533333333334</v>
      </c>
      <c r="BW15" s="22">
        <f t="shared" si="14"/>
        <v>1.5211533333333336</v>
      </c>
      <c r="BX15" s="22">
        <f t="shared" si="14"/>
        <v>1.5211533333333334</v>
      </c>
      <c r="BY15" s="22">
        <f t="shared" si="14"/>
        <v>1.5211533333333334</v>
      </c>
      <c r="BZ15" s="22">
        <f t="shared" si="14"/>
        <v>1.5211533333333334</v>
      </c>
      <c r="CA15" s="22">
        <f t="shared" si="14"/>
        <v>1.9014416666666667</v>
      </c>
      <c r="CB15" s="16"/>
    </row>
    <row r="16" spans="1:80" s="2" customFormat="1" ht="18.75" customHeight="1" thickBot="1">
      <c r="A16" s="67"/>
      <c r="B16" s="10" t="s">
        <v>0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  <c r="I16" s="23" t="s">
        <v>14</v>
      </c>
      <c r="J16" s="23" t="s">
        <v>14</v>
      </c>
      <c r="K16" s="23" t="s">
        <v>14</v>
      </c>
      <c r="L16" s="23" t="s">
        <v>14</v>
      </c>
      <c r="M16" s="23" t="s">
        <v>14</v>
      </c>
      <c r="N16" s="23" t="s">
        <v>14</v>
      </c>
      <c r="O16" s="23" t="s">
        <v>14</v>
      </c>
      <c r="P16" s="23" t="s">
        <v>14</v>
      </c>
      <c r="Q16" s="23" t="s">
        <v>14</v>
      </c>
      <c r="R16" s="23" t="s">
        <v>14</v>
      </c>
      <c r="S16" s="23" t="s">
        <v>14</v>
      </c>
      <c r="T16" s="23" t="s">
        <v>14</v>
      </c>
      <c r="U16" s="23" t="s">
        <v>14</v>
      </c>
      <c r="V16" s="23" t="s">
        <v>14</v>
      </c>
      <c r="W16" s="23" t="s">
        <v>14</v>
      </c>
      <c r="X16" s="23" t="s">
        <v>14</v>
      </c>
      <c r="Y16" s="23" t="s">
        <v>14</v>
      </c>
      <c r="Z16" s="23" t="s">
        <v>14</v>
      </c>
      <c r="AA16" s="23" t="s">
        <v>14</v>
      </c>
      <c r="AB16" s="23" t="s">
        <v>14</v>
      </c>
      <c r="AC16" s="23" t="s">
        <v>14</v>
      </c>
      <c r="AD16" s="23" t="s">
        <v>14</v>
      </c>
      <c r="AE16" s="23" t="s">
        <v>14</v>
      </c>
      <c r="AF16" s="23" t="s">
        <v>14</v>
      </c>
      <c r="AG16" s="23" t="s">
        <v>14</v>
      </c>
      <c r="AH16" s="23" t="s">
        <v>14</v>
      </c>
      <c r="AI16" s="23" t="s">
        <v>14</v>
      </c>
      <c r="AJ16" s="23" t="s">
        <v>14</v>
      </c>
      <c r="AK16" s="23" t="s">
        <v>14</v>
      </c>
      <c r="AL16" s="23" t="s">
        <v>14</v>
      </c>
      <c r="AM16" s="23" t="s">
        <v>14</v>
      </c>
      <c r="AN16" s="23" t="s">
        <v>14</v>
      </c>
      <c r="AO16" s="23" t="s">
        <v>14</v>
      </c>
      <c r="AP16" s="23" t="s">
        <v>14</v>
      </c>
      <c r="AQ16" s="23" t="s">
        <v>14</v>
      </c>
      <c r="AR16" s="23" t="s">
        <v>14</v>
      </c>
      <c r="AS16" s="23" t="s">
        <v>14</v>
      </c>
      <c r="AT16" s="23" t="s">
        <v>14</v>
      </c>
      <c r="AU16" s="23" t="s">
        <v>14</v>
      </c>
      <c r="AV16" s="23" t="s">
        <v>14</v>
      </c>
      <c r="AW16" s="23" t="s">
        <v>14</v>
      </c>
      <c r="AX16" s="23" t="s">
        <v>14</v>
      </c>
      <c r="AY16" s="23" t="s">
        <v>14</v>
      </c>
      <c r="AZ16" s="23" t="s">
        <v>14</v>
      </c>
      <c r="BA16" s="23" t="s">
        <v>14</v>
      </c>
      <c r="BB16" s="23" t="s">
        <v>14</v>
      </c>
      <c r="BC16" s="23" t="s">
        <v>14</v>
      </c>
      <c r="BD16" s="23" t="s">
        <v>14</v>
      </c>
      <c r="BE16" s="23" t="s">
        <v>14</v>
      </c>
      <c r="BF16" s="23" t="s">
        <v>14</v>
      </c>
      <c r="BG16" s="23" t="s">
        <v>14</v>
      </c>
      <c r="BH16" s="23" t="s">
        <v>14</v>
      </c>
      <c r="BI16" s="23" t="s">
        <v>14</v>
      </c>
      <c r="BJ16" s="23" t="s">
        <v>14</v>
      </c>
      <c r="BK16" s="23" t="s">
        <v>14</v>
      </c>
      <c r="BL16" s="23" t="s">
        <v>14</v>
      </c>
      <c r="BM16" s="23" t="s">
        <v>14</v>
      </c>
      <c r="BN16" s="23" t="s">
        <v>14</v>
      </c>
      <c r="BO16" s="23" t="s">
        <v>14</v>
      </c>
      <c r="BP16" s="23" t="s">
        <v>14</v>
      </c>
      <c r="BQ16" s="23" t="s">
        <v>14</v>
      </c>
      <c r="BR16" s="23" t="s">
        <v>14</v>
      </c>
      <c r="BS16" s="23" t="s">
        <v>14</v>
      </c>
      <c r="BT16" s="23" t="s">
        <v>14</v>
      </c>
      <c r="BU16" s="23" t="s">
        <v>14</v>
      </c>
      <c r="BV16" s="23" t="s">
        <v>14</v>
      </c>
      <c r="BW16" s="23" t="s">
        <v>14</v>
      </c>
      <c r="BX16" s="23" t="s">
        <v>14</v>
      </c>
      <c r="BY16" s="23" t="s">
        <v>14</v>
      </c>
      <c r="BZ16" s="23" t="s">
        <v>14</v>
      </c>
      <c r="CA16" s="23" t="s">
        <v>14</v>
      </c>
      <c r="CB16" s="16"/>
    </row>
    <row r="17" spans="1:79" s="16" customFormat="1" ht="18.75" customHeight="1" thickTop="1">
      <c r="A17" s="65" t="s">
        <v>17</v>
      </c>
      <c r="B17" s="11" t="s">
        <v>11</v>
      </c>
      <c r="C17" s="25">
        <v>288.1</v>
      </c>
      <c r="D17" s="25">
        <v>290.1</v>
      </c>
      <c r="E17" s="25">
        <v>369</v>
      </c>
      <c r="F17" s="38">
        <v>365</v>
      </c>
      <c r="G17" s="25">
        <v>422</v>
      </c>
      <c r="H17" s="25">
        <v>360</v>
      </c>
      <c r="I17" s="25">
        <v>334</v>
      </c>
      <c r="J17" s="25">
        <v>390</v>
      </c>
      <c r="K17" s="25">
        <v>452</v>
      </c>
      <c r="L17" s="25">
        <v>702</v>
      </c>
      <c r="M17" s="25">
        <v>432</v>
      </c>
      <c r="N17" s="25">
        <v>432</v>
      </c>
      <c r="O17" s="25">
        <v>669</v>
      </c>
      <c r="P17" s="25">
        <v>459</v>
      </c>
      <c r="Q17" s="25">
        <v>490</v>
      </c>
      <c r="R17" s="25">
        <v>615</v>
      </c>
      <c r="S17" s="25">
        <v>543</v>
      </c>
      <c r="T17" s="25">
        <v>555</v>
      </c>
      <c r="U17" s="25">
        <v>558</v>
      </c>
      <c r="V17" s="25">
        <v>553</v>
      </c>
      <c r="W17" s="25">
        <v>565</v>
      </c>
      <c r="X17" s="25">
        <v>472</v>
      </c>
      <c r="Y17" s="25">
        <v>339</v>
      </c>
      <c r="Z17" s="25">
        <v>350</v>
      </c>
      <c r="AA17" s="25">
        <v>453</v>
      </c>
      <c r="AB17" s="25">
        <v>452</v>
      </c>
      <c r="AC17" s="25">
        <v>551</v>
      </c>
      <c r="AD17" s="25">
        <v>666</v>
      </c>
      <c r="AE17" s="25">
        <v>664</v>
      </c>
      <c r="AF17" s="25">
        <v>676</v>
      </c>
      <c r="AG17" s="25">
        <v>626</v>
      </c>
      <c r="AH17" s="25">
        <v>429</v>
      </c>
      <c r="AI17" s="25">
        <v>356</v>
      </c>
      <c r="AJ17" s="25">
        <v>355</v>
      </c>
      <c r="AK17" s="25">
        <v>360</v>
      </c>
      <c r="AL17" s="25">
        <v>445</v>
      </c>
      <c r="AM17" s="25">
        <v>737</v>
      </c>
      <c r="AN17" s="25">
        <v>666</v>
      </c>
      <c r="AO17" s="25">
        <v>434</v>
      </c>
      <c r="AP17" s="25">
        <v>667</v>
      </c>
      <c r="AQ17" s="25">
        <v>557</v>
      </c>
      <c r="AR17" s="25">
        <v>501</v>
      </c>
      <c r="AS17" s="25">
        <v>549</v>
      </c>
      <c r="AT17" s="25">
        <v>517</v>
      </c>
      <c r="AU17" s="25">
        <v>537</v>
      </c>
      <c r="AV17" s="25">
        <v>537</v>
      </c>
      <c r="AW17" s="25">
        <v>563</v>
      </c>
      <c r="AX17" s="25">
        <v>563</v>
      </c>
      <c r="AY17" s="25">
        <v>561</v>
      </c>
      <c r="AZ17" s="25">
        <v>547</v>
      </c>
      <c r="BA17" s="25">
        <v>473</v>
      </c>
      <c r="BB17" s="25">
        <v>563</v>
      </c>
      <c r="BC17" s="25">
        <v>553</v>
      </c>
      <c r="BD17" s="25">
        <v>548</v>
      </c>
      <c r="BE17" s="25">
        <v>429</v>
      </c>
      <c r="BF17" s="25">
        <v>727.2</v>
      </c>
      <c r="BG17" s="25">
        <v>557</v>
      </c>
      <c r="BH17" s="25">
        <v>387</v>
      </c>
      <c r="BI17" s="25">
        <v>493</v>
      </c>
      <c r="BJ17" s="25">
        <v>551</v>
      </c>
      <c r="BK17" s="25">
        <v>504</v>
      </c>
      <c r="BL17" s="25">
        <v>593</v>
      </c>
      <c r="BM17" s="25">
        <v>557</v>
      </c>
      <c r="BN17" s="25">
        <v>559</v>
      </c>
      <c r="BO17" s="25">
        <v>556</v>
      </c>
      <c r="BP17" s="25">
        <v>552</v>
      </c>
      <c r="BQ17" s="25">
        <v>429</v>
      </c>
      <c r="BR17" s="25">
        <v>555</v>
      </c>
      <c r="BS17" s="25">
        <v>495</v>
      </c>
      <c r="BT17" s="25">
        <v>507</v>
      </c>
      <c r="BU17" s="25">
        <v>556</v>
      </c>
      <c r="BV17" s="25">
        <v>444</v>
      </c>
      <c r="BW17" s="25">
        <v>433</v>
      </c>
      <c r="BX17" s="25">
        <v>562</v>
      </c>
      <c r="BY17" s="25">
        <v>572</v>
      </c>
      <c r="BZ17" s="25">
        <v>558</v>
      </c>
      <c r="CA17" s="25">
        <v>514</v>
      </c>
    </row>
    <row r="18" spans="1:80" s="2" customFormat="1" ht="18.75" customHeight="1">
      <c r="A18" s="66"/>
      <c r="B18" s="12" t="s">
        <v>4</v>
      </c>
      <c r="C18" s="26">
        <f>C17*0.05</f>
        <v>14.405000000000001</v>
      </c>
      <c r="D18" s="26">
        <f aca="true" t="shared" si="15" ref="D18:BA18">D17*0.05</f>
        <v>14.505000000000003</v>
      </c>
      <c r="E18" s="26">
        <f>E17*0.04</f>
        <v>14.76</v>
      </c>
      <c r="F18" s="26">
        <f t="shared" si="15"/>
        <v>18.25</v>
      </c>
      <c r="G18" s="26">
        <f>G17*0.04</f>
        <v>16.88</v>
      </c>
      <c r="H18" s="26">
        <f t="shared" si="15"/>
        <v>18</v>
      </c>
      <c r="I18" s="26">
        <f t="shared" si="15"/>
        <v>16.7</v>
      </c>
      <c r="J18" s="26">
        <f t="shared" si="15"/>
        <v>19.5</v>
      </c>
      <c r="K18" s="26">
        <f t="shared" si="15"/>
        <v>22.6</v>
      </c>
      <c r="L18" s="26">
        <f t="shared" si="15"/>
        <v>35.1</v>
      </c>
      <c r="M18" s="26">
        <f>M17*0.04</f>
        <v>17.28</v>
      </c>
      <c r="N18" s="26">
        <f t="shared" si="15"/>
        <v>21.6</v>
      </c>
      <c r="O18" s="26">
        <f t="shared" si="15"/>
        <v>33.45</v>
      </c>
      <c r="P18" s="26">
        <f>P17*0.04</f>
        <v>18.36</v>
      </c>
      <c r="Q18" s="26">
        <f t="shared" si="15"/>
        <v>24.5</v>
      </c>
      <c r="R18" s="26">
        <f t="shared" si="15"/>
        <v>30.75</v>
      </c>
      <c r="S18" s="26">
        <f t="shared" si="15"/>
        <v>27.150000000000002</v>
      </c>
      <c r="T18" s="26">
        <f t="shared" si="15"/>
        <v>27.75</v>
      </c>
      <c r="U18" s="26">
        <f t="shared" si="15"/>
        <v>27.900000000000002</v>
      </c>
      <c r="V18" s="26">
        <f t="shared" si="15"/>
        <v>27.650000000000002</v>
      </c>
      <c r="W18" s="26">
        <f t="shared" si="15"/>
        <v>28.25</v>
      </c>
      <c r="X18" s="26">
        <f t="shared" si="15"/>
        <v>23.6</v>
      </c>
      <c r="Y18" s="26">
        <f t="shared" si="15"/>
        <v>16.95</v>
      </c>
      <c r="Z18" s="26">
        <f t="shared" si="15"/>
        <v>17.5</v>
      </c>
      <c r="AA18" s="26">
        <f t="shared" si="15"/>
        <v>22.650000000000002</v>
      </c>
      <c r="AB18" s="26">
        <f t="shared" si="15"/>
        <v>22.6</v>
      </c>
      <c r="AC18" s="26">
        <f t="shared" si="15"/>
        <v>27.55</v>
      </c>
      <c r="AD18" s="26">
        <f t="shared" si="15"/>
        <v>33.300000000000004</v>
      </c>
      <c r="AE18" s="26">
        <f t="shared" si="15"/>
        <v>33.2</v>
      </c>
      <c r="AF18" s="26">
        <f t="shared" si="15"/>
        <v>33.800000000000004</v>
      </c>
      <c r="AG18" s="26">
        <f t="shared" si="15"/>
        <v>31.3</v>
      </c>
      <c r="AH18" s="26">
        <f t="shared" si="15"/>
        <v>21.450000000000003</v>
      </c>
      <c r="AI18" s="26">
        <f>AI17*0.09</f>
        <v>32.04</v>
      </c>
      <c r="AJ18" s="26">
        <f>AJ17*0.03</f>
        <v>10.65</v>
      </c>
      <c r="AK18" s="26">
        <f t="shared" si="15"/>
        <v>18</v>
      </c>
      <c r="AL18" s="26">
        <f t="shared" si="15"/>
        <v>22.25</v>
      </c>
      <c r="AM18" s="26">
        <f t="shared" si="15"/>
        <v>36.85</v>
      </c>
      <c r="AN18" s="26">
        <f t="shared" si="15"/>
        <v>33.300000000000004</v>
      </c>
      <c r="AO18" s="26">
        <f t="shared" si="15"/>
        <v>21.700000000000003</v>
      </c>
      <c r="AP18" s="26">
        <f t="shared" si="15"/>
        <v>33.35</v>
      </c>
      <c r="AQ18" s="26">
        <f t="shared" si="15"/>
        <v>27.85</v>
      </c>
      <c r="AR18" s="26">
        <f>AR17*0.04</f>
        <v>20.04</v>
      </c>
      <c r="AS18" s="26">
        <f>AS17*0.07</f>
        <v>38.43000000000001</v>
      </c>
      <c r="AT18" s="26">
        <f t="shared" si="15"/>
        <v>25.85</v>
      </c>
      <c r="AU18" s="26">
        <f t="shared" si="15"/>
        <v>26.85</v>
      </c>
      <c r="AV18" s="26">
        <f>AV17*0.04</f>
        <v>21.48</v>
      </c>
      <c r="AW18" s="26">
        <f t="shared" si="15"/>
        <v>28.150000000000002</v>
      </c>
      <c r="AX18" s="26">
        <f t="shared" si="15"/>
        <v>28.150000000000002</v>
      </c>
      <c r="AY18" s="26">
        <f t="shared" si="15"/>
        <v>28.05</v>
      </c>
      <c r="AZ18" s="26">
        <f t="shared" si="15"/>
        <v>27.35</v>
      </c>
      <c r="BA18" s="26">
        <f t="shared" si="15"/>
        <v>23.650000000000002</v>
      </c>
      <c r="BB18" s="26">
        <f>BB17*0.07</f>
        <v>39.410000000000004</v>
      </c>
      <c r="BC18" s="26">
        <f>BC17*0.07</f>
        <v>38.71</v>
      </c>
      <c r="BD18" s="26">
        <f>BD17*0.07</f>
        <v>38.36000000000001</v>
      </c>
      <c r="BE18" s="26">
        <f aca="true" t="shared" si="16" ref="BE18:CA18">BE17*0.07</f>
        <v>30.03</v>
      </c>
      <c r="BF18" s="26">
        <f t="shared" si="16"/>
        <v>50.90400000000001</v>
      </c>
      <c r="BG18" s="26">
        <f t="shared" si="16"/>
        <v>38.99</v>
      </c>
      <c r="BH18" s="26">
        <f>BH17*0.06</f>
        <v>23.22</v>
      </c>
      <c r="BI18" s="26">
        <f t="shared" si="16"/>
        <v>34.510000000000005</v>
      </c>
      <c r="BJ18" s="26">
        <f t="shared" si="16"/>
        <v>38.57</v>
      </c>
      <c r="BK18" s="26">
        <f t="shared" si="16"/>
        <v>35.28</v>
      </c>
      <c r="BL18" s="26">
        <f t="shared" si="16"/>
        <v>41.510000000000005</v>
      </c>
      <c r="BM18" s="26">
        <f t="shared" si="16"/>
        <v>38.99</v>
      </c>
      <c r="BN18" s="26">
        <f t="shared" si="16"/>
        <v>39.13</v>
      </c>
      <c r="BO18" s="26">
        <f t="shared" si="16"/>
        <v>38.92</v>
      </c>
      <c r="BP18" s="26">
        <f t="shared" si="16"/>
        <v>38.64</v>
      </c>
      <c r="BQ18" s="26">
        <f t="shared" si="16"/>
        <v>30.03</v>
      </c>
      <c r="BR18" s="26">
        <f t="shared" si="16"/>
        <v>38.85</v>
      </c>
      <c r="BS18" s="26">
        <f t="shared" si="16"/>
        <v>34.650000000000006</v>
      </c>
      <c r="BT18" s="26">
        <f t="shared" si="16"/>
        <v>35.49</v>
      </c>
      <c r="BU18" s="26">
        <f t="shared" si="16"/>
        <v>38.92</v>
      </c>
      <c r="BV18" s="26">
        <f t="shared" si="16"/>
        <v>31.080000000000002</v>
      </c>
      <c r="BW18" s="26">
        <f t="shared" si="16"/>
        <v>30.310000000000002</v>
      </c>
      <c r="BX18" s="26">
        <f t="shared" si="16"/>
        <v>39.34</v>
      </c>
      <c r="BY18" s="26">
        <f t="shared" si="16"/>
        <v>40.040000000000006</v>
      </c>
      <c r="BZ18" s="26">
        <f t="shared" si="16"/>
        <v>39.06</v>
      </c>
      <c r="CA18" s="26">
        <f t="shared" si="16"/>
        <v>35.980000000000004</v>
      </c>
      <c r="CB18" s="16"/>
    </row>
    <row r="19" spans="1:80" s="2" customFormat="1" ht="18.75" customHeight="1">
      <c r="A19" s="66"/>
      <c r="B19" s="9" t="s">
        <v>13</v>
      </c>
      <c r="C19" s="27">
        <f aca="true" t="shared" si="17" ref="C19:H19">445.14*C18</f>
        <v>6412.2417000000005</v>
      </c>
      <c r="D19" s="27">
        <f t="shared" si="17"/>
        <v>6456.755700000001</v>
      </c>
      <c r="E19" s="27">
        <f t="shared" si="17"/>
        <v>6570.2663999999995</v>
      </c>
      <c r="F19" s="27">
        <f t="shared" si="17"/>
        <v>8123.804999999999</v>
      </c>
      <c r="G19" s="27">
        <f t="shared" si="17"/>
        <v>7513.963199999999</v>
      </c>
      <c r="H19" s="27">
        <f t="shared" si="17"/>
        <v>8012.5199999999995</v>
      </c>
      <c r="I19" s="27">
        <f aca="true" t="shared" si="18" ref="I19:AQ19">445.14*I18</f>
        <v>7433.838</v>
      </c>
      <c r="J19" s="27">
        <f t="shared" si="18"/>
        <v>8680.23</v>
      </c>
      <c r="K19" s="27">
        <f t="shared" si="18"/>
        <v>10060.164</v>
      </c>
      <c r="L19" s="27">
        <f t="shared" si="18"/>
        <v>15624.414</v>
      </c>
      <c r="M19" s="27">
        <f t="shared" si="18"/>
        <v>7692.019200000001</v>
      </c>
      <c r="N19" s="27">
        <f t="shared" si="18"/>
        <v>9615.024</v>
      </c>
      <c r="O19" s="27">
        <f t="shared" si="18"/>
        <v>14889.933</v>
      </c>
      <c r="P19" s="27">
        <f t="shared" si="18"/>
        <v>8172.770399999999</v>
      </c>
      <c r="Q19" s="27">
        <f t="shared" si="18"/>
        <v>10905.93</v>
      </c>
      <c r="R19" s="27">
        <f t="shared" si="18"/>
        <v>13688.055</v>
      </c>
      <c r="S19" s="27">
        <f t="shared" si="18"/>
        <v>12085.551000000001</v>
      </c>
      <c r="T19" s="27">
        <f t="shared" si="18"/>
        <v>12352.635</v>
      </c>
      <c r="U19" s="27">
        <f t="shared" si="18"/>
        <v>12419.406</v>
      </c>
      <c r="V19" s="27">
        <f t="shared" si="18"/>
        <v>12308.121000000001</v>
      </c>
      <c r="W19" s="27">
        <f t="shared" si="18"/>
        <v>12575.205</v>
      </c>
      <c r="X19" s="27">
        <f t="shared" si="18"/>
        <v>10505.304</v>
      </c>
      <c r="Y19" s="27">
        <f t="shared" si="18"/>
        <v>7545.123</v>
      </c>
      <c r="Z19" s="27">
        <f t="shared" si="18"/>
        <v>7789.95</v>
      </c>
      <c r="AA19" s="27">
        <f t="shared" si="18"/>
        <v>10082.421</v>
      </c>
      <c r="AB19" s="27">
        <f t="shared" si="18"/>
        <v>10060.164</v>
      </c>
      <c r="AC19" s="27">
        <f t="shared" si="18"/>
        <v>12263.607</v>
      </c>
      <c r="AD19" s="27">
        <f t="shared" si="18"/>
        <v>14823.162000000002</v>
      </c>
      <c r="AE19" s="27">
        <f t="shared" si="18"/>
        <v>14778.648000000001</v>
      </c>
      <c r="AF19" s="27">
        <f t="shared" si="18"/>
        <v>15045.732000000002</v>
      </c>
      <c r="AG19" s="27">
        <f t="shared" si="18"/>
        <v>13932.882</v>
      </c>
      <c r="AH19" s="27">
        <f t="shared" si="18"/>
        <v>9548.253</v>
      </c>
      <c r="AI19" s="27">
        <f t="shared" si="18"/>
        <v>14262.2856</v>
      </c>
      <c r="AJ19" s="27">
        <f t="shared" si="18"/>
        <v>4740.741</v>
      </c>
      <c r="AK19" s="27">
        <f t="shared" si="18"/>
        <v>8012.5199999999995</v>
      </c>
      <c r="AL19" s="27">
        <f t="shared" si="18"/>
        <v>9904.365</v>
      </c>
      <c r="AM19" s="27">
        <f t="shared" si="18"/>
        <v>16403.409</v>
      </c>
      <c r="AN19" s="27">
        <f t="shared" si="18"/>
        <v>14823.162000000002</v>
      </c>
      <c r="AO19" s="27">
        <f t="shared" si="18"/>
        <v>9659.538</v>
      </c>
      <c r="AP19" s="27">
        <f t="shared" si="18"/>
        <v>14845.419</v>
      </c>
      <c r="AQ19" s="27">
        <f t="shared" si="18"/>
        <v>12397.149</v>
      </c>
      <c r="AR19" s="27">
        <f aca="true" t="shared" si="19" ref="AR19:CA19">445.14*AR18</f>
        <v>8920.605599999999</v>
      </c>
      <c r="AS19" s="27">
        <f t="shared" si="19"/>
        <v>17106.7302</v>
      </c>
      <c r="AT19" s="27">
        <f t="shared" si="19"/>
        <v>11506.869</v>
      </c>
      <c r="AU19" s="27">
        <f t="shared" si="19"/>
        <v>11952.009</v>
      </c>
      <c r="AV19" s="27">
        <f t="shared" si="19"/>
        <v>9561.6072</v>
      </c>
      <c r="AW19" s="27">
        <f t="shared" si="19"/>
        <v>12530.691</v>
      </c>
      <c r="AX19" s="27">
        <f t="shared" si="19"/>
        <v>12530.691</v>
      </c>
      <c r="AY19" s="27">
        <f t="shared" si="19"/>
        <v>12486.177</v>
      </c>
      <c r="AZ19" s="27">
        <f t="shared" si="19"/>
        <v>12174.579</v>
      </c>
      <c r="BA19" s="27">
        <f t="shared" si="19"/>
        <v>10527.561000000002</v>
      </c>
      <c r="BB19" s="27">
        <f t="shared" si="19"/>
        <v>17542.9674</v>
      </c>
      <c r="BC19" s="27">
        <f t="shared" si="19"/>
        <v>17231.3694</v>
      </c>
      <c r="BD19" s="27">
        <f t="shared" si="19"/>
        <v>17075.570400000004</v>
      </c>
      <c r="BE19" s="27">
        <f t="shared" si="19"/>
        <v>13367.5542</v>
      </c>
      <c r="BF19" s="27">
        <f t="shared" si="19"/>
        <v>22659.406560000003</v>
      </c>
      <c r="BG19" s="27">
        <f t="shared" si="19"/>
        <v>17356.0086</v>
      </c>
      <c r="BH19" s="27">
        <f t="shared" si="19"/>
        <v>10336.1508</v>
      </c>
      <c r="BI19" s="27">
        <f t="shared" si="19"/>
        <v>15361.781400000002</v>
      </c>
      <c r="BJ19" s="27">
        <f t="shared" si="19"/>
        <v>17169.0498</v>
      </c>
      <c r="BK19" s="27">
        <f t="shared" si="19"/>
        <v>15704.5392</v>
      </c>
      <c r="BL19" s="27">
        <f t="shared" si="19"/>
        <v>18477.761400000003</v>
      </c>
      <c r="BM19" s="27">
        <f t="shared" si="19"/>
        <v>17356.0086</v>
      </c>
      <c r="BN19" s="27">
        <f t="shared" si="19"/>
        <v>17418.3282</v>
      </c>
      <c r="BO19" s="27">
        <f t="shared" si="19"/>
        <v>17324.8488</v>
      </c>
      <c r="BP19" s="27">
        <f t="shared" si="19"/>
        <v>17200.2096</v>
      </c>
      <c r="BQ19" s="27">
        <f t="shared" si="19"/>
        <v>13367.5542</v>
      </c>
      <c r="BR19" s="27">
        <f t="shared" si="19"/>
        <v>17293.689</v>
      </c>
      <c r="BS19" s="27">
        <f t="shared" si="19"/>
        <v>15424.101000000002</v>
      </c>
      <c r="BT19" s="27">
        <f t="shared" si="19"/>
        <v>15798.018600000001</v>
      </c>
      <c r="BU19" s="27">
        <f t="shared" si="19"/>
        <v>17324.8488</v>
      </c>
      <c r="BV19" s="27">
        <f t="shared" si="19"/>
        <v>13834.9512</v>
      </c>
      <c r="BW19" s="27">
        <f t="shared" si="19"/>
        <v>13492.1934</v>
      </c>
      <c r="BX19" s="27">
        <f t="shared" si="19"/>
        <v>17511.8076</v>
      </c>
      <c r="BY19" s="27">
        <f t="shared" si="19"/>
        <v>17823.405600000002</v>
      </c>
      <c r="BZ19" s="27">
        <f t="shared" si="19"/>
        <v>17387.168400000002</v>
      </c>
      <c r="CA19" s="27">
        <f t="shared" si="19"/>
        <v>16016.137200000001</v>
      </c>
      <c r="CB19" s="16"/>
    </row>
    <row r="20" spans="1:80" s="2" customFormat="1" ht="18.75" customHeight="1">
      <c r="A20" s="66"/>
      <c r="B20" s="9" t="s">
        <v>2</v>
      </c>
      <c r="C20" s="22">
        <f aca="true" t="shared" si="20" ref="C20:H20">C19/C7/12</f>
        <v>1.1263774768128163</v>
      </c>
      <c r="D20" s="22">
        <f t="shared" si="20"/>
        <v>1.148235115236876</v>
      </c>
      <c r="E20" s="22">
        <f t="shared" si="20"/>
        <v>1.177213932487637</v>
      </c>
      <c r="F20" s="22">
        <f t="shared" si="20"/>
        <v>1.441617866269165</v>
      </c>
      <c r="G20" s="22">
        <f t="shared" si="20"/>
        <v>1.3196282402528976</v>
      </c>
      <c r="H20" s="22">
        <f t="shared" si="20"/>
        <v>1.4671720500988792</v>
      </c>
      <c r="I20" s="22">
        <f aca="true" t="shared" si="21" ref="I20:AQ20">I19/I7/12</f>
        <v>1.2279217046580773</v>
      </c>
      <c r="J20" s="22">
        <f t="shared" si="21"/>
        <v>1.1968108868299139</v>
      </c>
      <c r="K20" s="22">
        <f t="shared" si="21"/>
        <v>1.1310671883432273</v>
      </c>
      <c r="L20" s="22">
        <f t="shared" si="21"/>
        <v>1.769309009376274</v>
      </c>
      <c r="M20" s="22">
        <f t="shared" si="21"/>
        <v>1.383257660768235</v>
      </c>
      <c r="N20" s="22">
        <f t="shared" si="21"/>
        <v>1.7135414884516678</v>
      </c>
      <c r="O20" s="22">
        <f t="shared" si="21"/>
        <v>1.6824783050847458</v>
      </c>
      <c r="P20" s="22">
        <f t="shared" si="21"/>
        <v>1.2889178652535958</v>
      </c>
      <c r="Q20" s="22">
        <f t="shared" si="21"/>
        <v>1.6974738513261114</v>
      </c>
      <c r="R20" s="22">
        <f t="shared" si="21"/>
        <v>1.979988283284152</v>
      </c>
      <c r="S20" s="22">
        <f t="shared" si="21"/>
        <v>1.7289772532188843</v>
      </c>
      <c r="T20" s="22">
        <f t="shared" si="21"/>
        <v>1.8046743513323984</v>
      </c>
      <c r="U20" s="22">
        <f t="shared" si="21"/>
        <v>1.8176159114857748</v>
      </c>
      <c r="V20" s="22">
        <f t="shared" si="21"/>
        <v>1.816643198724761</v>
      </c>
      <c r="W20" s="22">
        <f t="shared" si="21"/>
        <v>1.718205853418593</v>
      </c>
      <c r="X20" s="22">
        <f t="shared" si="21"/>
        <v>1.7526366366366366</v>
      </c>
      <c r="Y20" s="22">
        <f t="shared" si="21"/>
        <v>1.2098523186453722</v>
      </c>
      <c r="Z20" s="22">
        <f t="shared" si="21"/>
        <v>1.2683909730363423</v>
      </c>
      <c r="AA20" s="22">
        <f t="shared" si="21"/>
        <v>1.1582599255583126</v>
      </c>
      <c r="AB20" s="22">
        <f t="shared" si="21"/>
        <v>1.1509431630971994</v>
      </c>
      <c r="AC20" s="22">
        <f t="shared" si="21"/>
        <v>1.6990311720698255</v>
      </c>
      <c r="AD20" s="22">
        <f t="shared" si="21"/>
        <v>1.647457321952521</v>
      </c>
      <c r="AE20" s="22">
        <f t="shared" si="21"/>
        <v>1.6649371366770314</v>
      </c>
      <c r="AF20" s="22">
        <f t="shared" si="21"/>
        <v>1.7137930563149262</v>
      </c>
      <c r="AG20" s="22">
        <f t="shared" si="21"/>
        <v>1.5764745417515273</v>
      </c>
      <c r="AH20" s="22">
        <f t="shared" si="21"/>
        <v>1.6628793103448276</v>
      </c>
      <c r="AI20" s="22">
        <f t="shared" si="21"/>
        <v>3.215702922077922</v>
      </c>
      <c r="AJ20" s="22">
        <f t="shared" si="21"/>
        <v>1.0429296462513198</v>
      </c>
      <c r="AK20" s="22">
        <f t="shared" si="21"/>
        <v>1.7347622759158223</v>
      </c>
      <c r="AL20" s="22">
        <f t="shared" si="21"/>
        <v>1.8163814920774648</v>
      </c>
      <c r="AM20" s="22">
        <f t="shared" si="21"/>
        <v>1.8509827352742043</v>
      </c>
      <c r="AN20" s="22">
        <f t="shared" si="21"/>
        <v>1.6794881033310676</v>
      </c>
      <c r="AO20" s="22">
        <f t="shared" si="21"/>
        <v>1.7307278004730167</v>
      </c>
      <c r="AP20" s="22">
        <f t="shared" si="21"/>
        <v>1.6884376279514124</v>
      </c>
      <c r="AQ20" s="22">
        <f t="shared" si="21"/>
        <v>1.838248665480427</v>
      </c>
      <c r="AR20" s="22">
        <f aca="true" t="shared" si="22" ref="AR20:CA20">AR19/AR7/12</f>
        <v>1.3136310302173528</v>
      </c>
      <c r="AS20" s="22">
        <f t="shared" si="22"/>
        <v>2.5634973026434094</v>
      </c>
      <c r="AT20" s="22">
        <f t="shared" si="22"/>
        <v>1.798060660041253</v>
      </c>
      <c r="AU20" s="22">
        <f t="shared" si="22"/>
        <v>1.8620316881660124</v>
      </c>
      <c r="AV20" s="22">
        <f t="shared" si="22"/>
        <v>1.4190571682991988</v>
      </c>
      <c r="AW20" s="22">
        <f t="shared" si="22"/>
        <v>1.9227108267354078</v>
      </c>
      <c r="AX20" s="22">
        <f t="shared" si="22"/>
        <v>1.818255702594463</v>
      </c>
      <c r="AY20" s="22">
        <f t="shared" si="22"/>
        <v>1.8014452042936286</v>
      </c>
      <c r="AZ20" s="22">
        <f t="shared" si="22"/>
        <v>1.7432100515463917</v>
      </c>
      <c r="BA20" s="22">
        <f t="shared" si="22"/>
        <v>1.7417048838594404</v>
      </c>
      <c r="BB20" s="22">
        <f t="shared" si="22"/>
        <v>2.571076239887443</v>
      </c>
      <c r="BC20" s="22">
        <f t="shared" si="22"/>
        <v>2.5872927027027024</v>
      </c>
      <c r="BD20" s="22">
        <f t="shared" si="22"/>
        <v>2.5252248447204972</v>
      </c>
      <c r="BE20" s="22">
        <f t="shared" si="22"/>
        <v>2.3640977292020375</v>
      </c>
      <c r="BF20" s="22">
        <f t="shared" si="22"/>
        <v>2.59665</v>
      </c>
      <c r="BG20" s="22">
        <f t="shared" si="22"/>
        <v>2.4643619867098314</v>
      </c>
      <c r="BH20" s="22">
        <f t="shared" si="22"/>
        <v>2.267296393787839</v>
      </c>
      <c r="BI20" s="22">
        <f t="shared" si="22"/>
        <v>2.5364542302357838</v>
      </c>
      <c r="BJ20" s="22">
        <f t="shared" si="22"/>
        <v>2.5631568434252956</v>
      </c>
      <c r="BK20" s="22">
        <f t="shared" si="22"/>
        <v>2.2923657383079346</v>
      </c>
      <c r="BL20" s="22">
        <f t="shared" si="22"/>
        <v>2.611181024249619</v>
      </c>
      <c r="BM20" s="22">
        <f t="shared" si="22"/>
        <v>2.544570812807882</v>
      </c>
      <c r="BN20" s="22">
        <f t="shared" si="22"/>
        <v>2.557757444933921</v>
      </c>
      <c r="BO20" s="22">
        <f t="shared" si="22"/>
        <v>2.559364297110441</v>
      </c>
      <c r="BP20" s="22">
        <f t="shared" si="22"/>
        <v>2.508489324466223</v>
      </c>
      <c r="BQ20" s="22">
        <f t="shared" si="22"/>
        <v>2.388428066037736</v>
      </c>
      <c r="BR20" s="22">
        <f t="shared" si="22"/>
        <v>2.5194768356643356</v>
      </c>
      <c r="BS20" s="22">
        <f t="shared" si="22"/>
        <v>2.275343866171004</v>
      </c>
      <c r="BT20" s="22">
        <f t="shared" si="22"/>
        <v>2.3112737886235957</v>
      </c>
      <c r="BU20" s="22">
        <f t="shared" si="22"/>
        <v>2.4926405386740327</v>
      </c>
      <c r="BV20" s="22">
        <f t="shared" si="22"/>
        <v>2.462962187566759</v>
      </c>
      <c r="BW20" s="22">
        <f t="shared" si="22"/>
        <v>2.442644905496415</v>
      </c>
      <c r="BX20" s="22">
        <f t="shared" si="22"/>
        <v>2.599888295029396</v>
      </c>
      <c r="BY20" s="22">
        <f t="shared" si="22"/>
        <v>2.3829356650088243</v>
      </c>
      <c r="BZ20" s="22">
        <f t="shared" si="22"/>
        <v>2.5754189477426235</v>
      </c>
      <c r="CA20" s="22">
        <f t="shared" si="22"/>
        <v>2.2799420908780323</v>
      </c>
      <c r="CB20" s="16"/>
    </row>
    <row r="21" spans="1:80" s="2" customFormat="1" ht="18.75" customHeight="1" thickBot="1">
      <c r="A21" s="67"/>
      <c r="B21" s="10" t="s">
        <v>0</v>
      </c>
      <c r="C21" s="23" t="s">
        <v>14</v>
      </c>
      <c r="D21" s="23" t="s">
        <v>14</v>
      </c>
      <c r="E21" s="23" t="s">
        <v>14</v>
      </c>
      <c r="F21" s="23" t="s">
        <v>14</v>
      </c>
      <c r="G21" s="23" t="s">
        <v>14</v>
      </c>
      <c r="H21" s="23" t="s">
        <v>14</v>
      </c>
      <c r="I21" s="23" t="s">
        <v>14</v>
      </c>
      <c r="J21" s="23" t="s">
        <v>14</v>
      </c>
      <c r="K21" s="23" t="s">
        <v>14</v>
      </c>
      <c r="L21" s="23" t="s">
        <v>14</v>
      </c>
      <c r="M21" s="23" t="s">
        <v>14</v>
      </c>
      <c r="N21" s="23" t="s">
        <v>14</v>
      </c>
      <c r="O21" s="23" t="s">
        <v>14</v>
      </c>
      <c r="P21" s="23" t="s">
        <v>14</v>
      </c>
      <c r="Q21" s="23" t="s">
        <v>14</v>
      </c>
      <c r="R21" s="23" t="s">
        <v>14</v>
      </c>
      <c r="S21" s="23" t="s">
        <v>14</v>
      </c>
      <c r="T21" s="23" t="s">
        <v>14</v>
      </c>
      <c r="U21" s="23" t="s">
        <v>14</v>
      </c>
      <c r="V21" s="23" t="s">
        <v>14</v>
      </c>
      <c r="W21" s="23" t="s">
        <v>14</v>
      </c>
      <c r="X21" s="23" t="s">
        <v>14</v>
      </c>
      <c r="Y21" s="23" t="s">
        <v>14</v>
      </c>
      <c r="Z21" s="23" t="s">
        <v>14</v>
      </c>
      <c r="AA21" s="23" t="s">
        <v>14</v>
      </c>
      <c r="AB21" s="23" t="s">
        <v>14</v>
      </c>
      <c r="AC21" s="23" t="s">
        <v>14</v>
      </c>
      <c r="AD21" s="23" t="s">
        <v>14</v>
      </c>
      <c r="AE21" s="23" t="s">
        <v>14</v>
      </c>
      <c r="AF21" s="23" t="s">
        <v>14</v>
      </c>
      <c r="AG21" s="23" t="s">
        <v>14</v>
      </c>
      <c r="AH21" s="23" t="s">
        <v>14</v>
      </c>
      <c r="AI21" s="23" t="s">
        <v>14</v>
      </c>
      <c r="AJ21" s="23" t="s">
        <v>14</v>
      </c>
      <c r="AK21" s="23" t="s">
        <v>14</v>
      </c>
      <c r="AL21" s="23" t="s">
        <v>14</v>
      </c>
      <c r="AM21" s="23" t="s">
        <v>14</v>
      </c>
      <c r="AN21" s="23" t="s">
        <v>14</v>
      </c>
      <c r="AO21" s="23" t="s">
        <v>14</v>
      </c>
      <c r="AP21" s="23" t="s">
        <v>14</v>
      </c>
      <c r="AQ21" s="23" t="s">
        <v>14</v>
      </c>
      <c r="AR21" s="23" t="s">
        <v>14</v>
      </c>
      <c r="AS21" s="23" t="s">
        <v>14</v>
      </c>
      <c r="AT21" s="23" t="s">
        <v>14</v>
      </c>
      <c r="AU21" s="23" t="s">
        <v>14</v>
      </c>
      <c r="AV21" s="23" t="s">
        <v>14</v>
      </c>
      <c r="AW21" s="23" t="s">
        <v>14</v>
      </c>
      <c r="AX21" s="23" t="s">
        <v>14</v>
      </c>
      <c r="AY21" s="23" t="s">
        <v>14</v>
      </c>
      <c r="AZ21" s="23" t="s">
        <v>14</v>
      </c>
      <c r="BA21" s="23" t="s">
        <v>14</v>
      </c>
      <c r="BB21" s="23" t="s">
        <v>14</v>
      </c>
      <c r="BC21" s="23" t="s">
        <v>14</v>
      </c>
      <c r="BD21" s="23" t="s">
        <v>14</v>
      </c>
      <c r="BE21" s="23" t="s">
        <v>14</v>
      </c>
      <c r="BF21" s="23" t="s">
        <v>14</v>
      </c>
      <c r="BG21" s="23" t="s">
        <v>14</v>
      </c>
      <c r="BH21" s="23" t="s">
        <v>14</v>
      </c>
      <c r="BI21" s="23" t="s">
        <v>14</v>
      </c>
      <c r="BJ21" s="23" t="s">
        <v>14</v>
      </c>
      <c r="BK21" s="23" t="s">
        <v>14</v>
      </c>
      <c r="BL21" s="23" t="s">
        <v>14</v>
      </c>
      <c r="BM21" s="23" t="s">
        <v>14</v>
      </c>
      <c r="BN21" s="23" t="s">
        <v>14</v>
      </c>
      <c r="BO21" s="23" t="s">
        <v>14</v>
      </c>
      <c r="BP21" s="23" t="s">
        <v>14</v>
      </c>
      <c r="BQ21" s="23" t="s">
        <v>14</v>
      </c>
      <c r="BR21" s="23" t="s">
        <v>14</v>
      </c>
      <c r="BS21" s="23" t="s">
        <v>14</v>
      </c>
      <c r="BT21" s="23" t="s">
        <v>14</v>
      </c>
      <c r="BU21" s="23" t="s">
        <v>14</v>
      </c>
      <c r="BV21" s="23" t="s">
        <v>14</v>
      </c>
      <c r="BW21" s="23" t="s">
        <v>14</v>
      </c>
      <c r="BX21" s="23" t="s">
        <v>14</v>
      </c>
      <c r="BY21" s="23" t="s">
        <v>14</v>
      </c>
      <c r="BZ21" s="23" t="s">
        <v>14</v>
      </c>
      <c r="CA21" s="23" t="s">
        <v>14</v>
      </c>
      <c r="CB21" s="16"/>
    </row>
    <row r="22" spans="1:79" ht="13.5" thickTop="1">
      <c r="A22" s="70" t="s">
        <v>86</v>
      </c>
      <c r="B22" s="47" t="s">
        <v>13</v>
      </c>
      <c r="C22" s="48">
        <v>7500</v>
      </c>
      <c r="D22" s="48">
        <v>7500</v>
      </c>
      <c r="E22" s="48">
        <v>7500</v>
      </c>
      <c r="F22" s="51">
        <v>7500</v>
      </c>
      <c r="G22" s="51">
        <v>7500</v>
      </c>
      <c r="H22" s="51">
        <v>7500</v>
      </c>
      <c r="I22" s="51">
        <v>7500</v>
      </c>
      <c r="J22" s="51">
        <v>7500</v>
      </c>
      <c r="K22" s="51">
        <v>7500</v>
      </c>
      <c r="L22" s="51">
        <v>7500</v>
      </c>
      <c r="M22" s="51">
        <v>7500</v>
      </c>
      <c r="N22" s="51">
        <v>7500</v>
      </c>
      <c r="O22" s="51">
        <v>7500</v>
      </c>
      <c r="P22" s="51">
        <v>7500</v>
      </c>
      <c r="Q22" s="51">
        <v>7500</v>
      </c>
      <c r="R22" s="51">
        <v>7500</v>
      </c>
      <c r="S22" s="51">
        <v>7500</v>
      </c>
      <c r="T22" s="51">
        <v>7500</v>
      </c>
      <c r="U22" s="51">
        <v>7500</v>
      </c>
      <c r="V22" s="51">
        <v>7500</v>
      </c>
      <c r="W22" s="51">
        <v>7500</v>
      </c>
      <c r="X22" s="51">
        <v>7500</v>
      </c>
      <c r="Y22" s="51">
        <v>7500</v>
      </c>
      <c r="Z22" s="51">
        <v>7500</v>
      </c>
      <c r="AA22" s="51">
        <v>7500</v>
      </c>
      <c r="AB22" s="51">
        <v>7500</v>
      </c>
      <c r="AC22" s="51">
        <v>7500</v>
      </c>
      <c r="AD22" s="51">
        <v>7500</v>
      </c>
      <c r="AE22" s="51">
        <v>7500</v>
      </c>
      <c r="AF22" s="51">
        <v>7500</v>
      </c>
      <c r="AG22" s="51">
        <v>7500</v>
      </c>
      <c r="AH22" s="51">
        <v>7500</v>
      </c>
      <c r="AI22" s="51">
        <v>2500</v>
      </c>
      <c r="AJ22" s="51">
        <v>7500</v>
      </c>
      <c r="AK22" s="51">
        <v>2500</v>
      </c>
      <c r="AL22" s="51">
        <v>7500</v>
      </c>
      <c r="AM22" s="51">
        <v>7500</v>
      </c>
      <c r="AN22" s="51">
        <v>2500</v>
      </c>
      <c r="AO22" s="51">
        <v>7500</v>
      </c>
      <c r="AP22" s="51">
        <v>7500</v>
      </c>
      <c r="AQ22" s="51">
        <v>7500</v>
      </c>
      <c r="AR22" s="51">
        <v>7500</v>
      </c>
      <c r="AS22" s="51">
        <v>2500</v>
      </c>
      <c r="AT22" s="51">
        <v>7500</v>
      </c>
      <c r="AU22" s="51">
        <v>7500</v>
      </c>
      <c r="AV22" s="51">
        <v>7500</v>
      </c>
      <c r="AW22" s="51">
        <v>7500</v>
      </c>
      <c r="AX22" s="51">
        <v>2500</v>
      </c>
      <c r="AY22" s="48">
        <v>7500</v>
      </c>
      <c r="AZ22" s="48">
        <v>7500</v>
      </c>
      <c r="BA22" s="48">
        <v>7500</v>
      </c>
      <c r="BB22" s="51">
        <v>2500</v>
      </c>
      <c r="BC22" s="51">
        <v>2500</v>
      </c>
      <c r="BD22" s="51">
        <v>2500</v>
      </c>
      <c r="BE22" s="48">
        <v>2500</v>
      </c>
      <c r="BF22" s="48">
        <v>2500</v>
      </c>
      <c r="BG22" s="48">
        <v>2500</v>
      </c>
      <c r="BH22" s="48">
        <v>2500</v>
      </c>
      <c r="BI22" s="48">
        <v>2500</v>
      </c>
      <c r="BJ22" s="48">
        <v>2500</v>
      </c>
      <c r="BK22" s="48">
        <v>2500</v>
      </c>
      <c r="BL22" s="48">
        <v>2500</v>
      </c>
      <c r="BM22" s="48">
        <v>2500</v>
      </c>
      <c r="BN22" s="48">
        <v>2500</v>
      </c>
      <c r="BO22" s="48">
        <v>2500</v>
      </c>
      <c r="BP22" s="48">
        <v>2500</v>
      </c>
      <c r="BQ22" s="48">
        <v>2500</v>
      </c>
      <c r="BR22" s="48">
        <v>2500</v>
      </c>
      <c r="BS22" s="48">
        <v>2500</v>
      </c>
      <c r="BT22" s="48">
        <v>2500</v>
      </c>
      <c r="BU22" s="48">
        <v>2500</v>
      </c>
      <c r="BV22" s="48">
        <v>2500</v>
      </c>
      <c r="BW22" s="48">
        <v>2500</v>
      </c>
      <c r="BX22" s="48">
        <v>2500</v>
      </c>
      <c r="BY22" s="48">
        <v>2500</v>
      </c>
      <c r="BZ22" s="48">
        <v>2500</v>
      </c>
      <c r="CA22" s="48">
        <v>2500</v>
      </c>
    </row>
    <row r="23" spans="1:79" ht="13.5" customHeight="1">
      <c r="A23" s="71"/>
      <c r="B23" s="47" t="s">
        <v>2</v>
      </c>
      <c r="C23" s="48">
        <f>C22/C7/12</f>
        <v>1.3174536256323777</v>
      </c>
      <c r="D23" s="48">
        <f aca="true" t="shared" si="23" ref="D23:BO23">D22/D7/12</f>
        <v>1.3337601365770377</v>
      </c>
      <c r="E23" s="48">
        <f t="shared" si="23"/>
        <v>1.3437970328961513</v>
      </c>
      <c r="F23" s="51">
        <f t="shared" si="23"/>
        <v>1.3309199318568994</v>
      </c>
      <c r="G23" s="51">
        <f t="shared" si="23"/>
        <v>1.3171759747102214</v>
      </c>
      <c r="H23" s="51">
        <f t="shared" si="23"/>
        <v>1.3733245440562512</v>
      </c>
      <c r="I23" s="51">
        <f t="shared" si="23"/>
        <v>1.2388503468780971</v>
      </c>
      <c r="J23" s="51">
        <f t="shared" si="23"/>
        <v>1.0340833884844474</v>
      </c>
      <c r="K23" s="51">
        <f t="shared" si="23"/>
        <v>0.8432271991365353</v>
      </c>
      <c r="L23" s="51">
        <f t="shared" si="23"/>
        <v>0.8493001766544368</v>
      </c>
      <c r="M23" s="51">
        <f t="shared" si="23"/>
        <v>1.3487268018990075</v>
      </c>
      <c r="N23" s="51">
        <f t="shared" si="23"/>
        <v>1.3366124893071</v>
      </c>
      <c r="O23" s="51">
        <f t="shared" si="23"/>
        <v>0.847457627118644</v>
      </c>
      <c r="P23" s="51">
        <f t="shared" si="23"/>
        <v>1.1828160484481454</v>
      </c>
      <c r="Q23" s="51">
        <f t="shared" si="23"/>
        <v>1.1673515128875607</v>
      </c>
      <c r="R23" s="51">
        <f t="shared" si="23"/>
        <v>1.0848810970317653</v>
      </c>
      <c r="S23" s="51">
        <f t="shared" si="23"/>
        <v>1.072961373390558</v>
      </c>
      <c r="T23" s="51">
        <f t="shared" si="23"/>
        <v>1.0957223001402525</v>
      </c>
      <c r="U23" s="51">
        <f t="shared" si="23"/>
        <v>1.097646645591851</v>
      </c>
      <c r="V23" s="51">
        <f t="shared" si="23"/>
        <v>1.1069783917817924</v>
      </c>
      <c r="W23" s="51">
        <f t="shared" si="23"/>
        <v>1.0247581570749305</v>
      </c>
      <c r="X23" s="51">
        <f t="shared" si="23"/>
        <v>1.2512512512512513</v>
      </c>
      <c r="Y23" s="51">
        <f t="shared" si="23"/>
        <v>1.202616894362132</v>
      </c>
      <c r="Z23" s="51">
        <f t="shared" si="23"/>
        <v>1.221180148495506</v>
      </c>
      <c r="AA23" s="51">
        <f t="shared" si="23"/>
        <v>0.8615936035290875</v>
      </c>
      <c r="AB23" s="51">
        <f t="shared" si="23"/>
        <v>0.8580450302031851</v>
      </c>
      <c r="AC23" s="51">
        <f t="shared" si="23"/>
        <v>1.0390689941812137</v>
      </c>
      <c r="AD23" s="51">
        <f t="shared" si="23"/>
        <v>0.8335556148306216</v>
      </c>
      <c r="AE23" s="51">
        <f t="shared" si="23"/>
        <v>0.8449371366770312</v>
      </c>
      <c r="AF23" s="51">
        <f t="shared" si="23"/>
        <v>0.8542919628212138</v>
      </c>
      <c r="AG23" s="51">
        <f t="shared" si="23"/>
        <v>0.8486082824168363</v>
      </c>
      <c r="AH23" s="51">
        <f t="shared" si="23"/>
        <v>1.3061650992685474</v>
      </c>
      <c r="AI23" s="51">
        <f t="shared" si="23"/>
        <v>0.5636724386724387</v>
      </c>
      <c r="AJ23" s="51">
        <f t="shared" si="23"/>
        <v>1.649947201689546</v>
      </c>
      <c r="AK23" s="51">
        <f t="shared" si="23"/>
        <v>0.541266129730666</v>
      </c>
      <c r="AL23" s="51">
        <f t="shared" si="23"/>
        <v>1.3754401408450707</v>
      </c>
      <c r="AM23" s="51">
        <f t="shared" si="23"/>
        <v>0.8463100880162492</v>
      </c>
      <c r="AN23" s="51">
        <f t="shared" si="23"/>
        <v>0.2832540222071153</v>
      </c>
      <c r="AO23" s="51">
        <f t="shared" si="23"/>
        <v>1.3437970328961513</v>
      </c>
      <c r="AP23" s="51">
        <f t="shared" si="23"/>
        <v>0.8530094172239662</v>
      </c>
      <c r="AQ23" s="51">
        <f t="shared" si="23"/>
        <v>1.112099644128114</v>
      </c>
      <c r="AR23" s="51">
        <f t="shared" si="23"/>
        <v>1.1044354126170701</v>
      </c>
      <c r="AS23" s="51">
        <f t="shared" si="23"/>
        <v>0.3746328597973985</v>
      </c>
      <c r="AT23" s="51">
        <f t="shared" si="23"/>
        <v>1.171948246765423</v>
      </c>
      <c r="AU23" s="51">
        <f t="shared" si="23"/>
        <v>1.168442699570013</v>
      </c>
      <c r="AV23" s="51">
        <f t="shared" si="23"/>
        <v>1.1130899376669634</v>
      </c>
      <c r="AW23" s="51">
        <f t="shared" si="23"/>
        <v>1.1508009574663964</v>
      </c>
      <c r="AX23" s="51">
        <f t="shared" si="23"/>
        <v>0.36276046201172446</v>
      </c>
      <c r="AY23" s="48">
        <f t="shared" si="23"/>
        <v>1.0820637119113574</v>
      </c>
      <c r="AZ23" s="48">
        <f t="shared" si="23"/>
        <v>1.0738831615120275</v>
      </c>
      <c r="BA23" s="48">
        <f t="shared" si="23"/>
        <v>1.240817947190788</v>
      </c>
      <c r="BB23" s="51">
        <f t="shared" si="23"/>
        <v>0.36639699847578844</v>
      </c>
      <c r="BC23" s="51">
        <f t="shared" si="23"/>
        <v>0.3753753753753754</v>
      </c>
      <c r="BD23" s="51">
        <f t="shared" si="23"/>
        <v>0.3697131026323573</v>
      </c>
      <c r="BE23" s="48">
        <f t="shared" si="23"/>
        <v>0.4421335597057159</v>
      </c>
      <c r="BF23" s="48">
        <f t="shared" si="23"/>
        <v>0.2864869820315365</v>
      </c>
      <c r="BG23" s="48">
        <f t="shared" si="23"/>
        <v>0.35497245413755896</v>
      </c>
      <c r="BH23" s="48">
        <f t="shared" si="23"/>
        <v>0.5483899271738177</v>
      </c>
      <c r="BI23" s="48">
        <f t="shared" si="23"/>
        <v>0.4127864738128261</v>
      </c>
      <c r="BJ23" s="48">
        <f t="shared" si="23"/>
        <v>0.37322345634778453</v>
      </c>
      <c r="BK23" s="48">
        <f t="shared" si="23"/>
        <v>0.36492088515209903</v>
      </c>
      <c r="BL23" s="48">
        <f t="shared" si="23"/>
        <v>0.35328698208128423</v>
      </c>
      <c r="BM23" s="48">
        <f t="shared" si="23"/>
        <v>0.36652592071311285</v>
      </c>
      <c r="BN23" s="48">
        <f t="shared" si="23"/>
        <v>0.36710719530102787</v>
      </c>
      <c r="BO23" s="48">
        <f t="shared" si="23"/>
        <v>0.36931986054482063</v>
      </c>
      <c r="BP23" s="48">
        <f aca="true" t="shared" si="24" ref="BP23:CA23">BP22/BP7/12</f>
        <v>0.3646015634115039</v>
      </c>
      <c r="BQ23" s="48">
        <f t="shared" si="24"/>
        <v>0.4466838193253288</v>
      </c>
      <c r="BR23" s="48">
        <f t="shared" si="24"/>
        <v>0.36421911421911424</v>
      </c>
      <c r="BS23" s="48">
        <f t="shared" si="24"/>
        <v>0.3687968371983242</v>
      </c>
      <c r="BT23" s="48">
        <f t="shared" si="24"/>
        <v>0.3657537453183521</v>
      </c>
      <c r="BU23" s="48">
        <f t="shared" si="24"/>
        <v>0.35969152854511965</v>
      </c>
      <c r="BV23" s="48">
        <f t="shared" si="24"/>
        <v>0.4450615965249591</v>
      </c>
      <c r="BW23" s="48">
        <f t="shared" si="24"/>
        <v>0.4526033746107611</v>
      </c>
      <c r="BX23" s="48">
        <f t="shared" si="24"/>
        <v>0.37116218302749576</v>
      </c>
      <c r="BY23" s="48">
        <f t="shared" si="24"/>
        <v>0.33424247285951125</v>
      </c>
      <c r="BZ23" s="48">
        <f t="shared" si="24"/>
        <v>0.3703045384524233</v>
      </c>
      <c r="CA23" s="48">
        <f t="shared" si="24"/>
        <v>0.35588201799339486</v>
      </c>
    </row>
    <row r="24" spans="1:79" ht="13.5" customHeight="1" thickBot="1">
      <c r="A24" s="72"/>
      <c r="B24" s="49" t="s">
        <v>0</v>
      </c>
      <c r="C24" s="50" t="s">
        <v>85</v>
      </c>
      <c r="D24" s="50" t="s">
        <v>87</v>
      </c>
      <c r="E24" s="50" t="s">
        <v>88</v>
      </c>
      <c r="F24" s="52" t="s">
        <v>89</v>
      </c>
      <c r="G24" s="52" t="s">
        <v>90</v>
      </c>
      <c r="H24" s="52" t="s">
        <v>91</v>
      </c>
      <c r="I24" s="52" t="s">
        <v>92</v>
      </c>
      <c r="J24" s="52" t="s">
        <v>93</v>
      </c>
      <c r="K24" s="52" t="s">
        <v>94</v>
      </c>
      <c r="L24" s="52" t="s">
        <v>95</v>
      </c>
      <c r="M24" s="52" t="s">
        <v>96</v>
      </c>
      <c r="N24" s="52" t="s">
        <v>97</v>
      </c>
      <c r="O24" s="52" t="s">
        <v>98</v>
      </c>
      <c r="P24" s="52" t="s">
        <v>99</v>
      </c>
      <c r="Q24" s="52" t="s">
        <v>100</v>
      </c>
      <c r="R24" s="52" t="s">
        <v>101</v>
      </c>
      <c r="S24" s="52" t="s">
        <v>102</v>
      </c>
      <c r="T24" s="52" t="s">
        <v>103</v>
      </c>
      <c r="U24" s="52" t="s">
        <v>104</v>
      </c>
      <c r="V24" s="52" t="s">
        <v>105</v>
      </c>
      <c r="W24" s="52" t="s">
        <v>106</v>
      </c>
      <c r="X24" s="52" t="s">
        <v>107</v>
      </c>
      <c r="Y24" s="52" t="s">
        <v>108</v>
      </c>
      <c r="Z24" s="52" t="s">
        <v>109</v>
      </c>
      <c r="AA24" s="52" t="s">
        <v>110</v>
      </c>
      <c r="AB24" s="52" t="s">
        <v>111</v>
      </c>
      <c r="AC24" s="52" t="s">
        <v>112</v>
      </c>
      <c r="AD24" s="52" t="s">
        <v>113</v>
      </c>
      <c r="AE24" s="52" t="s">
        <v>114</v>
      </c>
      <c r="AF24" s="52" t="s">
        <v>115</v>
      </c>
      <c r="AG24" s="52" t="s">
        <v>116</v>
      </c>
      <c r="AH24" s="52" t="s">
        <v>117</v>
      </c>
      <c r="AI24" s="52" t="s">
        <v>118</v>
      </c>
      <c r="AJ24" s="52" t="s">
        <v>119</v>
      </c>
      <c r="AK24" s="52" t="s">
        <v>120</v>
      </c>
      <c r="AL24" s="52" t="s">
        <v>121</v>
      </c>
      <c r="AM24" s="52" t="s">
        <v>122</v>
      </c>
      <c r="AN24" s="52" t="s">
        <v>123</v>
      </c>
      <c r="AO24" s="52" t="s">
        <v>124</v>
      </c>
      <c r="AP24" s="52" t="s">
        <v>125</v>
      </c>
      <c r="AQ24" s="52" t="s">
        <v>126</v>
      </c>
      <c r="AR24" s="52" t="s">
        <v>127</v>
      </c>
      <c r="AS24" s="52" t="s">
        <v>128</v>
      </c>
      <c r="AT24" s="52" t="s">
        <v>129</v>
      </c>
      <c r="AU24" s="52" t="s">
        <v>130</v>
      </c>
      <c r="AV24" s="52" t="s">
        <v>131</v>
      </c>
      <c r="AW24" s="52" t="s">
        <v>132</v>
      </c>
      <c r="AX24" s="52" t="s">
        <v>133</v>
      </c>
      <c r="AY24" s="50" t="s">
        <v>134</v>
      </c>
      <c r="AZ24" s="50" t="s">
        <v>135</v>
      </c>
      <c r="BA24" s="50" t="s">
        <v>136</v>
      </c>
      <c r="BB24" s="52" t="s">
        <v>137</v>
      </c>
      <c r="BC24" s="52" t="s">
        <v>138</v>
      </c>
      <c r="BD24" s="52" t="s">
        <v>139</v>
      </c>
      <c r="BE24" s="50" t="s">
        <v>140</v>
      </c>
      <c r="BF24" s="50" t="s">
        <v>141</v>
      </c>
      <c r="BG24" s="50" t="s">
        <v>142</v>
      </c>
      <c r="BH24" s="50" t="s">
        <v>143</v>
      </c>
      <c r="BI24" s="50" t="s">
        <v>144</v>
      </c>
      <c r="BJ24" s="50" t="s">
        <v>145</v>
      </c>
      <c r="BK24" s="50" t="s">
        <v>146</v>
      </c>
      <c r="BL24" s="50" t="s">
        <v>147</v>
      </c>
      <c r="BM24" s="50" t="s">
        <v>148</v>
      </c>
      <c r="BN24" s="50" t="s">
        <v>149</v>
      </c>
      <c r="BO24" s="50" t="s">
        <v>150</v>
      </c>
      <c r="BP24" s="50" t="s">
        <v>151</v>
      </c>
      <c r="BQ24" s="50" t="s">
        <v>152</v>
      </c>
      <c r="BR24" s="50" t="s">
        <v>153</v>
      </c>
      <c r="BS24" s="50" t="s">
        <v>154</v>
      </c>
      <c r="BT24" s="50" t="s">
        <v>155</v>
      </c>
      <c r="BU24" s="50" t="s">
        <v>156</v>
      </c>
      <c r="BV24" s="50" t="s">
        <v>157</v>
      </c>
      <c r="BW24" s="50" t="s">
        <v>158</v>
      </c>
      <c r="BX24" s="50" t="s">
        <v>159</v>
      </c>
      <c r="BY24" s="50" t="s">
        <v>160</v>
      </c>
      <c r="BZ24" s="50" t="s">
        <v>161</v>
      </c>
      <c r="CA24" s="50" t="s">
        <v>162</v>
      </c>
    </row>
    <row r="25" spans="1:80" s="2" customFormat="1" ht="13.5" thickTop="1">
      <c r="A25" s="65" t="s">
        <v>18</v>
      </c>
      <c r="B25" s="8" t="s">
        <v>5</v>
      </c>
      <c r="C25" s="28">
        <f>C8*0.7%</f>
        <v>3.3207999999999993</v>
      </c>
      <c r="D25" s="28">
        <f>D8*0.7%</f>
        <v>3.2802</v>
      </c>
      <c r="E25" s="28">
        <f>E8*0.7%</f>
        <v>3.2557</v>
      </c>
      <c r="F25" s="28">
        <f>F8*0.7%</f>
        <v>3.2872</v>
      </c>
      <c r="G25" s="28">
        <f>G8*0.5%</f>
        <v>2.3725</v>
      </c>
      <c r="H25" s="28">
        <f aca="true" t="shared" si="25" ref="H25:Q25">H8*0.7%</f>
        <v>3.1856999999999998</v>
      </c>
      <c r="I25" s="28">
        <f t="shared" si="25"/>
        <v>3.5314999999999994</v>
      </c>
      <c r="J25" s="28">
        <f t="shared" si="25"/>
        <v>4.2307999999999995</v>
      </c>
      <c r="K25" s="28">
        <f t="shared" si="25"/>
        <v>5.1884</v>
      </c>
      <c r="L25" s="28">
        <f t="shared" si="25"/>
        <v>5.151299999999999</v>
      </c>
      <c r="M25" s="28">
        <f t="shared" si="25"/>
        <v>3.2437999999999994</v>
      </c>
      <c r="N25" s="28">
        <f t="shared" si="25"/>
        <v>3.2731999999999997</v>
      </c>
      <c r="O25" s="28">
        <f t="shared" si="25"/>
        <v>5.1625</v>
      </c>
      <c r="P25" s="28">
        <f t="shared" si="25"/>
        <v>3.6987999999999994</v>
      </c>
      <c r="Q25" s="28">
        <f t="shared" si="25"/>
        <v>3.7477999999999994</v>
      </c>
      <c r="R25" s="28">
        <f>R8*0.5%</f>
        <v>2.8805</v>
      </c>
      <c r="S25" s="28">
        <f aca="true" t="shared" si="26" ref="S25:X25">S8*0.7%</f>
        <v>4.0775</v>
      </c>
      <c r="T25" s="28">
        <f t="shared" si="26"/>
        <v>3.9927999999999995</v>
      </c>
      <c r="U25" s="28">
        <f t="shared" si="26"/>
        <v>3.9857999999999993</v>
      </c>
      <c r="V25" s="28">
        <f t="shared" si="26"/>
        <v>3.9522</v>
      </c>
      <c r="W25" s="28">
        <f t="shared" si="26"/>
        <v>4.269299999999999</v>
      </c>
      <c r="X25" s="28">
        <f t="shared" si="26"/>
        <v>3.4964999999999997</v>
      </c>
      <c r="Y25" s="28">
        <f>Y8*0.4%</f>
        <v>2.0788</v>
      </c>
      <c r="Z25" s="28">
        <f aca="true" t="shared" si="27" ref="Z25:AN25">Z8*0.7%</f>
        <v>3.5826</v>
      </c>
      <c r="AA25" s="28">
        <f t="shared" si="27"/>
        <v>5.077799999999999</v>
      </c>
      <c r="AB25" s="28">
        <f t="shared" si="27"/>
        <v>5.098799999999999</v>
      </c>
      <c r="AC25" s="28">
        <f t="shared" si="27"/>
        <v>4.2105</v>
      </c>
      <c r="AD25" s="28">
        <f t="shared" si="27"/>
        <v>5.248599999999999</v>
      </c>
      <c r="AE25" s="28">
        <f t="shared" si="27"/>
        <v>5.1779</v>
      </c>
      <c r="AF25" s="28">
        <f t="shared" si="27"/>
        <v>5.1212</v>
      </c>
      <c r="AG25" s="28">
        <f t="shared" si="27"/>
        <v>5.155499999999999</v>
      </c>
      <c r="AH25" s="28">
        <f t="shared" si="27"/>
        <v>3.3494999999999995</v>
      </c>
      <c r="AI25" s="28">
        <f t="shared" si="27"/>
        <v>2.5871999999999997</v>
      </c>
      <c r="AJ25" s="28">
        <f t="shared" si="27"/>
        <v>2.6515999999999997</v>
      </c>
      <c r="AK25" s="28">
        <f t="shared" si="27"/>
        <v>2.6942999999999997</v>
      </c>
      <c r="AL25" s="28">
        <f t="shared" si="27"/>
        <v>3.1807999999999996</v>
      </c>
      <c r="AM25" s="28">
        <f t="shared" si="27"/>
        <v>5.169499999999999</v>
      </c>
      <c r="AN25" s="28">
        <f t="shared" si="27"/>
        <v>5.148499999999999</v>
      </c>
      <c r="AO25" s="28">
        <f>AO8*5%</f>
        <v>23.255000000000003</v>
      </c>
      <c r="AP25" s="28">
        <f aca="true" t="shared" si="28" ref="AP25:CA25">AP8*0.7%</f>
        <v>5.1289</v>
      </c>
      <c r="AQ25" s="28">
        <f t="shared" si="28"/>
        <v>3.9339999999999997</v>
      </c>
      <c r="AR25" s="28">
        <f t="shared" si="28"/>
        <v>3.9612999999999996</v>
      </c>
      <c r="AS25" s="28">
        <f t="shared" si="28"/>
        <v>3.8926999999999996</v>
      </c>
      <c r="AT25" s="28">
        <f t="shared" si="28"/>
        <v>3.7330999999999994</v>
      </c>
      <c r="AU25" s="28">
        <f t="shared" si="28"/>
        <v>3.7442999999999995</v>
      </c>
      <c r="AV25" s="28">
        <f t="shared" si="28"/>
        <v>3.9304999999999994</v>
      </c>
      <c r="AW25" s="28">
        <f t="shared" si="28"/>
        <v>3.8017</v>
      </c>
      <c r="AX25" s="28">
        <f t="shared" si="28"/>
        <v>4.020099999999999</v>
      </c>
      <c r="AY25" s="28">
        <f t="shared" si="28"/>
        <v>4.0432</v>
      </c>
      <c r="AZ25" s="28">
        <f t="shared" si="28"/>
        <v>4.074</v>
      </c>
      <c r="BA25" s="28">
        <f t="shared" si="28"/>
        <v>3.5258999999999996</v>
      </c>
      <c r="BB25" s="28">
        <f t="shared" si="28"/>
        <v>3.9802</v>
      </c>
      <c r="BC25" s="28">
        <f t="shared" si="28"/>
        <v>3.885</v>
      </c>
      <c r="BD25" s="28">
        <f t="shared" si="28"/>
        <v>3.9444999999999997</v>
      </c>
      <c r="BE25" s="28">
        <f t="shared" si="28"/>
        <v>3.2983999999999996</v>
      </c>
      <c r="BF25" s="28">
        <f t="shared" si="28"/>
        <v>5.0904</v>
      </c>
      <c r="BG25" s="28">
        <f t="shared" si="28"/>
        <v>4.1083</v>
      </c>
      <c r="BH25" s="28">
        <f t="shared" si="28"/>
        <v>2.6592999999999996</v>
      </c>
      <c r="BI25" s="28">
        <f t="shared" si="28"/>
        <v>3.5328999999999997</v>
      </c>
      <c r="BJ25" s="28">
        <f t="shared" si="28"/>
        <v>3.9074</v>
      </c>
      <c r="BK25" s="28">
        <f t="shared" si="28"/>
        <v>3.9962999999999993</v>
      </c>
      <c r="BL25" s="28">
        <f t="shared" si="28"/>
        <v>4.1278999999999995</v>
      </c>
      <c r="BM25" s="28">
        <f t="shared" si="28"/>
        <v>3.9787999999999992</v>
      </c>
      <c r="BN25" s="28">
        <f t="shared" si="28"/>
        <v>3.9724999999999997</v>
      </c>
      <c r="BO25" s="28">
        <f t="shared" si="28"/>
        <v>3.9486999999999997</v>
      </c>
      <c r="BP25" s="28">
        <f t="shared" si="28"/>
        <v>3.9997999999999996</v>
      </c>
      <c r="BQ25" s="28">
        <f t="shared" si="28"/>
        <v>3.2647999999999997</v>
      </c>
      <c r="BR25" s="28">
        <f t="shared" si="28"/>
        <v>4.004</v>
      </c>
      <c r="BS25" s="28">
        <f t="shared" si="28"/>
        <v>3.9542999999999995</v>
      </c>
      <c r="BT25" s="28">
        <f t="shared" si="28"/>
        <v>3.9871999999999996</v>
      </c>
      <c r="BU25" s="28">
        <f t="shared" si="28"/>
        <v>4.0544</v>
      </c>
      <c r="BV25" s="28">
        <f t="shared" si="28"/>
        <v>3.2767</v>
      </c>
      <c r="BW25" s="28">
        <f t="shared" si="28"/>
        <v>3.2220999999999997</v>
      </c>
      <c r="BX25" s="28">
        <f t="shared" si="28"/>
        <v>3.929099999999999</v>
      </c>
      <c r="BY25" s="28">
        <f t="shared" si="28"/>
        <v>4.363099999999999</v>
      </c>
      <c r="BZ25" s="28">
        <f t="shared" si="28"/>
        <v>3.9381999999999997</v>
      </c>
      <c r="CA25" s="28">
        <f t="shared" si="28"/>
        <v>4.097799999999999</v>
      </c>
      <c r="CB25" s="16"/>
    </row>
    <row r="26" spans="1:80" s="2" customFormat="1" ht="13.5" customHeight="1">
      <c r="A26" s="66"/>
      <c r="B26" s="9" t="s">
        <v>13</v>
      </c>
      <c r="C26" s="26">
        <f aca="true" t="shared" si="29" ref="C26:H26">45.32*C25</f>
        <v>150.49865599999998</v>
      </c>
      <c r="D26" s="26">
        <f t="shared" si="29"/>
        <v>148.658664</v>
      </c>
      <c r="E26" s="26">
        <f t="shared" si="29"/>
        <v>147.548324</v>
      </c>
      <c r="F26" s="26">
        <f t="shared" si="29"/>
        <v>148.97590399999999</v>
      </c>
      <c r="G26" s="26">
        <f t="shared" si="29"/>
        <v>107.52170000000001</v>
      </c>
      <c r="H26" s="26">
        <f t="shared" si="29"/>
        <v>144.375924</v>
      </c>
      <c r="I26" s="26">
        <f aca="true" t="shared" si="30" ref="I26:AQ26">45.32*I25</f>
        <v>160.04757999999998</v>
      </c>
      <c r="J26" s="26">
        <f t="shared" si="30"/>
        <v>191.73985599999997</v>
      </c>
      <c r="K26" s="26">
        <f t="shared" si="30"/>
        <v>235.138288</v>
      </c>
      <c r="L26" s="26">
        <f t="shared" si="30"/>
        <v>233.45691599999995</v>
      </c>
      <c r="M26" s="26">
        <f t="shared" si="30"/>
        <v>147.00901599999997</v>
      </c>
      <c r="N26" s="26">
        <f t="shared" si="30"/>
        <v>148.341424</v>
      </c>
      <c r="O26" s="26">
        <f t="shared" si="30"/>
        <v>233.9645</v>
      </c>
      <c r="P26" s="26">
        <f t="shared" si="30"/>
        <v>167.62961599999997</v>
      </c>
      <c r="Q26" s="26">
        <f t="shared" si="30"/>
        <v>169.850296</v>
      </c>
      <c r="R26" s="26">
        <f t="shared" si="30"/>
        <v>130.54426</v>
      </c>
      <c r="S26" s="26">
        <f t="shared" si="30"/>
        <v>184.79229999999998</v>
      </c>
      <c r="T26" s="26">
        <f t="shared" si="30"/>
        <v>180.95369599999998</v>
      </c>
      <c r="U26" s="26">
        <f t="shared" si="30"/>
        <v>180.63645599999998</v>
      </c>
      <c r="V26" s="26">
        <f t="shared" si="30"/>
        <v>179.11370399999998</v>
      </c>
      <c r="W26" s="26">
        <f t="shared" si="30"/>
        <v>193.48467599999998</v>
      </c>
      <c r="X26" s="26">
        <f t="shared" si="30"/>
        <v>158.46138</v>
      </c>
      <c r="Y26" s="26">
        <f t="shared" si="30"/>
        <v>94.21121600000001</v>
      </c>
      <c r="Z26" s="26">
        <f t="shared" si="30"/>
        <v>162.363432</v>
      </c>
      <c r="AA26" s="26">
        <f t="shared" si="30"/>
        <v>230.12589599999995</v>
      </c>
      <c r="AB26" s="26">
        <f t="shared" si="30"/>
        <v>231.07761599999995</v>
      </c>
      <c r="AC26" s="26">
        <f t="shared" si="30"/>
        <v>190.81985999999998</v>
      </c>
      <c r="AD26" s="26">
        <f t="shared" si="30"/>
        <v>237.86655199999996</v>
      </c>
      <c r="AE26" s="26">
        <f t="shared" si="30"/>
        <v>234.662428</v>
      </c>
      <c r="AF26" s="26">
        <f t="shared" si="30"/>
        <v>232.092784</v>
      </c>
      <c r="AG26" s="26">
        <f t="shared" si="30"/>
        <v>233.64725999999996</v>
      </c>
      <c r="AH26" s="26">
        <f t="shared" si="30"/>
        <v>151.79933999999997</v>
      </c>
      <c r="AI26" s="26">
        <f t="shared" si="30"/>
        <v>117.25190399999998</v>
      </c>
      <c r="AJ26" s="26">
        <f t="shared" si="30"/>
        <v>120.17051199999999</v>
      </c>
      <c r="AK26" s="26">
        <f t="shared" si="30"/>
        <v>122.10567599999999</v>
      </c>
      <c r="AL26" s="26">
        <f t="shared" si="30"/>
        <v>144.153856</v>
      </c>
      <c r="AM26" s="26">
        <f t="shared" si="30"/>
        <v>234.28173999999996</v>
      </c>
      <c r="AN26" s="26">
        <f t="shared" si="30"/>
        <v>233.33001999999996</v>
      </c>
      <c r="AO26" s="26">
        <f t="shared" si="30"/>
        <v>1053.9166</v>
      </c>
      <c r="AP26" s="26">
        <f t="shared" si="30"/>
        <v>232.441748</v>
      </c>
      <c r="AQ26" s="26">
        <f t="shared" si="30"/>
        <v>178.28887999999998</v>
      </c>
      <c r="AR26" s="26">
        <f aca="true" t="shared" si="31" ref="AR26:CA26">45.32*AR25</f>
        <v>179.52611599999997</v>
      </c>
      <c r="AS26" s="26">
        <f t="shared" si="31"/>
        <v>176.41716399999999</v>
      </c>
      <c r="AT26" s="26">
        <f t="shared" si="31"/>
        <v>169.18409199999996</v>
      </c>
      <c r="AU26" s="26">
        <f t="shared" si="31"/>
        <v>169.69167599999997</v>
      </c>
      <c r="AV26" s="26">
        <f t="shared" si="31"/>
        <v>178.13025999999996</v>
      </c>
      <c r="AW26" s="26">
        <f t="shared" si="31"/>
        <v>172.29304399999998</v>
      </c>
      <c r="AX26" s="26">
        <f t="shared" si="31"/>
        <v>182.19093199999998</v>
      </c>
      <c r="AY26" s="26">
        <f t="shared" si="31"/>
        <v>183.237824</v>
      </c>
      <c r="AZ26" s="26">
        <f t="shared" si="31"/>
        <v>184.63368</v>
      </c>
      <c r="BA26" s="26">
        <f t="shared" si="31"/>
        <v>159.79378799999998</v>
      </c>
      <c r="BB26" s="26">
        <f t="shared" si="31"/>
        <v>180.382664</v>
      </c>
      <c r="BC26" s="26">
        <f t="shared" si="31"/>
        <v>176.0682</v>
      </c>
      <c r="BD26" s="26">
        <f t="shared" si="31"/>
        <v>178.76474</v>
      </c>
      <c r="BE26" s="26">
        <f t="shared" si="31"/>
        <v>149.483488</v>
      </c>
      <c r="BF26" s="26">
        <f t="shared" si="31"/>
        <v>230.69692799999999</v>
      </c>
      <c r="BG26" s="26">
        <f t="shared" si="31"/>
        <v>186.188156</v>
      </c>
      <c r="BH26" s="26">
        <f t="shared" si="31"/>
        <v>120.51947599999998</v>
      </c>
      <c r="BI26" s="26">
        <f t="shared" si="31"/>
        <v>160.11102799999998</v>
      </c>
      <c r="BJ26" s="26">
        <f t="shared" si="31"/>
        <v>177.083368</v>
      </c>
      <c r="BK26" s="26">
        <f t="shared" si="31"/>
        <v>181.11231599999996</v>
      </c>
      <c r="BL26" s="26">
        <f t="shared" si="31"/>
        <v>187.07642799999996</v>
      </c>
      <c r="BM26" s="26">
        <f t="shared" si="31"/>
        <v>180.31921599999995</v>
      </c>
      <c r="BN26" s="26">
        <f t="shared" si="31"/>
        <v>180.03369999999998</v>
      </c>
      <c r="BO26" s="26">
        <f t="shared" si="31"/>
        <v>178.955084</v>
      </c>
      <c r="BP26" s="26">
        <f t="shared" si="31"/>
        <v>181.27093599999998</v>
      </c>
      <c r="BQ26" s="26">
        <f t="shared" si="31"/>
        <v>147.960736</v>
      </c>
      <c r="BR26" s="26">
        <f t="shared" si="31"/>
        <v>181.46128</v>
      </c>
      <c r="BS26" s="26">
        <f t="shared" si="31"/>
        <v>179.20887599999998</v>
      </c>
      <c r="BT26" s="26">
        <f t="shared" si="31"/>
        <v>180.69990399999998</v>
      </c>
      <c r="BU26" s="26">
        <f t="shared" si="31"/>
        <v>183.745408</v>
      </c>
      <c r="BV26" s="26">
        <f t="shared" si="31"/>
        <v>148.500044</v>
      </c>
      <c r="BW26" s="26">
        <f t="shared" si="31"/>
        <v>146.02557199999998</v>
      </c>
      <c r="BX26" s="26">
        <f t="shared" si="31"/>
        <v>178.06681199999997</v>
      </c>
      <c r="BY26" s="26">
        <f t="shared" si="31"/>
        <v>197.73569199999997</v>
      </c>
      <c r="BZ26" s="26">
        <f t="shared" si="31"/>
        <v>178.479224</v>
      </c>
      <c r="CA26" s="26">
        <f t="shared" si="31"/>
        <v>185.71229599999998</v>
      </c>
      <c r="CB26" s="16"/>
    </row>
    <row r="27" spans="1:80" s="2" customFormat="1" ht="13.5" customHeight="1">
      <c r="A27" s="66"/>
      <c r="B27" s="9" t="s">
        <v>2</v>
      </c>
      <c r="C27" s="26">
        <f aca="true" t="shared" si="32" ref="C27:AH27">C26/C7/12</f>
        <v>0.026436666666666664</v>
      </c>
      <c r="D27" s="26">
        <f t="shared" si="32"/>
        <v>0.026436666666666664</v>
      </c>
      <c r="E27" s="26">
        <f t="shared" si="32"/>
        <v>0.026436666666666667</v>
      </c>
      <c r="F27" s="26">
        <f t="shared" si="32"/>
        <v>0.026436666666666664</v>
      </c>
      <c r="G27" s="26">
        <f t="shared" si="32"/>
        <v>0.018883333333333335</v>
      </c>
      <c r="H27" s="26">
        <f t="shared" si="32"/>
        <v>0.026436666666666664</v>
      </c>
      <c r="I27" s="26">
        <f t="shared" si="32"/>
        <v>0.026436666666666664</v>
      </c>
      <c r="J27" s="26">
        <f t="shared" si="32"/>
        <v>0.026436666666666664</v>
      </c>
      <c r="K27" s="26">
        <f t="shared" si="32"/>
        <v>0.026436666666666664</v>
      </c>
      <c r="L27" s="26">
        <f t="shared" si="32"/>
        <v>0.026436666666666664</v>
      </c>
      <c r="M27" s="26">
        <f t="shared" si="32"/>
        <v>0.026436666666666664</v>
      </c>
      <c r="N27" s="26">
        <f t="shared" si="32"/>
        <v>0.026436666666666664</v>
      </c>
      <c r="O27" s="26">
        <f t="shared" si="32"/>
        <v>0.026436666666666664</v>
      </c>
      <c r="P27" s="26">
        <f t="shared" si="32"/>
        <v>0.026436666666666664</v>
      </c>
      <c r="Q27" s="26">
        <f t="shared" si="32"/>
        <v>0.026436666666666664</v>
      </c>
      <c r="R27" s="26">
        <f t="shared" si="32"/>
        <v>0.018883333333333332</v>
      </c>
      <c r="S27" s="26">
        <f t="shared" si="32"/>
        <v>0.026436666666666664</v>
      </c>
      <c r="T27" s="26">
        <f t="shared" si="32"/>
        <v>0.026436666666666664</v>
      </c>
      <c r="U27" s="26">
        <f t="shared" si="32"/>
        <v>0.026436666666666664</v>
      </c>
      <c r="V27" s="26">
        <f t="shared" si="32"/>
        <v>0.026436666666666664</v>
      </c>
      <c r="W27" s="26">
        <f t="shared" si="32"/>
        <v>0.026436666666666664</v>
      </c>
      <c r="X27" s="26">
        <f t="shared" si="32"/>
        <v>0.026436666666666664</v>
      </c>
      <c r="Y27" s="26">
        <f t="shared" si="32"/>
        <v>0.015106666666666666</v>
      </c>
      <c r="Z27" s="26">
        <f t="shared" si="32"/>
        <v>0.026436666666666664</v>
      </c>
      <c r="AA27" s="26">
        <f t="shared" si="32"/>
        <v>0.026436666666666664</v>
      </c>
      <c r="AB27" s="26">
        <f t="shared" si="32"/>
        <v>0.026436666666666664</v>
      </c>
      <c r="AC27" s="26">
        <f t="shared" si="32"/>
        <v>0.026436666666666664</v>
      </c>
      <c r="AD27" s="26">
        <f t="shared" si="32"/>
        <v>0.026436666666666664</v>
      </c>
      <c r="AE27" s="26">
        <f t="shared" si="32"/>
        <v>0.026436666666666664</v>
      </c>
      <c r="AF27" s="26">
        <f t="shared" si="32"/>
        <v>0.026436666666666664</v>
      </c>
      <c r="AG27" s="26">
        <f t="shared" si="32"/>
        <v>0.026436666666666664</v>
      </c>
      <c r="AH27" s="26">
        <f t="shared" si="32"/>
        <v>0.026436666666666664</v>
      </c>
      <c r="AI27" s="26">
        <f aca="true" t="shared" si="33" ref="AI27:BN27">AI26/AI7/12</f>
        <v>0.02643666666666666</v>
      </c>
      <c r="AJ27" s="26">
        <f t="shared" si="33"/>
        <v>0.026436666666666664</v>
      </c>
      <c r="AK27" s="26">
        <f t="shared" si="33"/>
        <v>0.026436666666666664</v>
      </c>
      <c r="AL27" s="26">
        <f t="shared" si="33"/>
        <v>0.026436666666666667</v>
      </c>
      <c r="AM27" s="26">
        <f t="shared" si="33"/>
        <v>0.026436666666666664</v>
      </c>
      <c r="AN27" s="26">
        <f t="shared" si="33"/>
        <v>0.026436666666666664</v>
      </c>
      <c r="AO27" s="26">
        <f t="shared" si="33"/>
        <v>0.18883333333333333</v>
      </c>
      <c r="AP27" s="26">
        <f t="shared" si="33"/>
        <v>0.026436666666666664</v>
      </c>
      <c r="AQ27" s="26">
        <f t="shared" si="33"/>
        <v>0.026436666666666664</v>
      </c>
      <c r="AR27" s="26">
        <f t="shared" si="33"/>
        <v>0.026436666666666664</v>
      </c>
      <c r="AS27" s="26">
        <f t="shared" si="33"/>
        <v>0.026436666666666664</v>
      </c>
      <c r="AT27" s="26">
        <f t="shared" si="33"/>
        <v>0.026436666666666664</v>
      </c>
      <c r="AU27" s="26">
        <f t="shared" si="33"/>
        <v>0.026436666666666664</v>
      </c>
      <c r="AV27" s="26">
        <f t="shared" si="33"/>
        <v>0.02643666666666666</v>
      </c>
      <c r="AW27" s="26">
        <f t="shared" si="33"/>
        <v>0.026436666666666664</v>
      </c>
      <c r="AX27" s="26">
        <f t="shared" si="33"/>
        <v>0.026436666666666664</v>
      </c>
      <c r="AY27" s="26">
        <f t="shared" si="33"/>
        <v>0.026436666666666664</v>
      </c>
      <c r="AZ27" s="26">
        <f t="shared" si="33"/>
        <v>0.026436666666666667</v>
      </c>
      <c r="BA27" s="26">
        <f t="shared" si="33"/>
        <v>0.026436666666666664</v>
      </c>
      <c r="BB27" s="26">
        <f t="shared" si="33"/>
        <v>0.026436666666666667</v>
      </c>
      <c r="BC27" s="26">
        <f t="shared" si="33"/>
        <v>0.026436666666666664</v>
      </c>
      <c r="BD27" s="26">
        <f t="shared" si="33"/>
        <v>0.026436666666666664</v>
      </c>
      <c r="BE27" s="26">
        <f t="shared" si="33"/>
        <v>0.026436666666666667</v>
      </c>
      <c r="BF27" s="26">
        <f t="shared" si="33"/>
        <v>0.026436666666666664</v>
      </c>
      <c r="BG27" s="26">
        <f t="shared" si="33"/>
        <v>0.026436666666666667</v>
      </c>
      <c r="BH27" s="26">
        <f t="shared" si="33"/>
        <v>0.026436666666666664</v>
      </c>
      <c r="BI27" s="26">
        <f t="shared" si="33"/>
        <v>0.026436666666666664</v>
      </c>
      <c r="BJ27" s="26">
        <f t="shared" si="33"/>
        <v>0.026436666666666664</v>
      </c>
      <c r="BK27" s="26">
        <f t="shared" si="33"/>
        <v>0.026436666666666664</v>
      </c>
      <c r="BL27" s="26">
        <f t="shared" si="33"/>
        <v>0.02643666666666666</v>
      </c>
      <c r="BM27" s="26">
        <f t="shared" si="33"/>
        <v>0.02643666666666666</v>
      </c>
      <c r="BN27" s="26">
        <f t="shared" si="33"/>
        <v>0.026436666666666664</v>
      </c>
      <c r="BO27" s="26">
        <f>BO26/BO7/12</f>
        <v>0.026436666666666664</v>
      </c>
      <c r="BP27" s="26">
        <f>BP26/BP7/12</f>
        <v>0.026436666666666664</v>
      </c>
      <c r="BQ27" s="26">
        <f>BQ26/BQ7/12</f>
        <v>0.026436666666666667</v>
      </c>
      <c r="BR27" s="26">
        <f>BR26/BR7/12</f>
        <v>0.026436666666666664</v>
      </c>
      <c r="BS27" s="26">
        <f>BS26/BS7/12</f>
        <v>0.026436666666666664</v>
      </c>
      <c r="BT27" s="26">
        <f>BT26/BT7/12</f>
        <v>0.026436666666666664</v>
      </c>
      <c r="BU27" s="26">
        <f>BU26/BU7/12</f>
        <v>0.026436666666666664</v>
      </c>
      <c r="BV27" s="26">
        <f>BV26/BV7/12</f>
        <v>0.026436666666666664</v>
      </c>
      <c r="BW27" s="26">
        <f>BW26/BW7/12</f>
        <v>0.026436666666666664</v>
      </c>
      <c r="BX27" s="26">
        <f>BX26/BX7/12</f>
        <v>0.026436666666666664</v>
      </c>
      <c r="BY27" s="26">
        <f>BY26/BY7/12</f>
        <v>0.026436666666666664</v>
      </c>
      <c r="BZ27" s="26">
        <f>BZ26/BZ7/12</f>
        <v>0.026436666666666664</v>
      </c>
      <c r="CA27" s="26">
        <f>CA26/CA7/12</f>
        <v>0.026436666666666664</v>
      </c>
      <c r="CB27" s="16"/>
    </row>
    <row r="28" spans="1:80" s="2" customFormat="1" ht="18.75" customHeight="1" thickBot="1">
      <c r="A28" s="67"/>
      <c r="B28" s="10" t="s">
        <v>0</v>
      </c>
      <c r="C28" s="23" t="s">
        <v>14</v>
      </c>
      <c r="D28" s="23" t="s">
        <v>14</v>
      </c>
      <c r="E28" s="23" t="s">
        <v>14</v>
      </c>
      <c r="F28" s="23" t="s">
        <v>14</v>
      </c>
      <c r="G28" s="23" t="s">
        <v>14</v>
      </c>
      <c r="H28" s="23" t="s">
        <v>14</v>
      </c>
      <c r="I28" s="23" t="s">
        <v>14</v>
      </c>
      <c r="J28" s="23" t="s">
        <v>14</v>
      </c>
      <c r="K28" s="23" t="s">
        <v>14</v>
      </c>
      <c r="L28" s="23" t="s">
        <v>14</v>
      </c>
      <c r="M28" s="23" t="s">
        <v>14</v>
      </c>
      <c r="N28" s="23" t="s">
        <v>14</v>
      </c>
      <c r="O28" s="23" t="s">
        <v>14</v>
      </c>
      <c r="P28" s="23" t="s">
        <v>14</v>
      </c>
      <c r="Q28" s="23" t="s">
        <v>14</v>
      </c>
      <c r="R28" s="23" t="s">
        <v>14</v>
      </c>
      <c r="S28" s="23" t="s">
        <v>14</v>
      </c>
      <c r="T28" s="23" t="s">
        <v>14</v>
      </c>
      <c r="U28" s="23" t="s">
        <v>14</v>
      </c>
      <c r="V28" s="23" t="s">
        <v>14</v>
      </c>
      <c r="W28" s="23" t="s">
        <v>14</v>
      </c>
      <c r="X28" s="23" t="s">
        <v>14</v>
      </c>
      <c r="Y28" s="23" t="s">
        <v>14</v>
      </c>
      <c r="Z28" s="23" t="s">
        <v>14</v>
      </c>
      <c r="AA28" s="23" t="s">
        <v>14</v>
      </c>
      <c r="AB28" s="23" t="s">
        <v>14</v>
      </c>
      <c r="AC28" s="23" t="s">
        <v>14</v>
      </c>
      <c r="AD28" s="23" t="s">
        <v>14</v>
      </c>
      <c r="AE28" s="23" t="s">
        <v>14</v>
      </c>
      <c r="AF28" s="23" t="s">
        <v>14</v>
      </c>
      <c r="AG28" s="23" t="s">
        <v>14</v>
      </c>
      <c r="AH28" s="23" t="s">
        <v>14</v>
      </c>
      <c r="AI28" s="23" t="s">
        <v>14</v>
      </c>
      <c r="AJ28" s="23" t="s">
        <v>14</v>
      </c>
      <c r="AK28" s="23" t="s">
        <v>14</v>
      </c>
      <c r="AL28" s="23" t="s">
        <v>14</v>
      </c>
      <c r="AM28" s="23" t="s">
        <v>14</v>
      </c>
      <c r="AN28" s="23" t="s">
        <v>14</v>
      </c>
      <c r="AO28" s="23" t="s">
        <v>14</v>
      </c>
      <c r="AP28" s="23" t="s">
        <v>14</v>
      </c>
      <c r="AQ28" s="23" t="s">
        <v>14</v>
      </c>
      <c r="AR28" s="23" t="s">
        <v>14</v>
      </c>
      <c r="AS28" s="23" t="s">
        <v>14</v>
      </c>
      <c r="AT28" s="23" t="s">
        <v>14</v>
      </c>
      <c r="AU28" s="23" t="s">
        <v>14</v>
      </c>
      <c r="AV28" s="23" t="s">
        <v>14</v>
      </c>
      <c r="AW28" s="23" t="s">
        <v>14</v>
      </c>
      <c r="AX28" s="23" t="s">
        <v>14</v>
      </c>
      <c r="AY28" s="23" t="s">
        <v>14</v>
      </c>
      <c r="AZ28" s="23" t="s">
        <v>14</v>
      </c>
      <c r="BA28" s="23" t="s">
        <v>14</v>
      </c>
      <c r="BB28" s="23" t="s">
        <v>14</v>
      </c>
      <c r="BC28" s="23" t="s">
        <v>14</v>
      </c>
      <c r="BD28" s="23" t="s">
        <v>14</v>
      </c>
      <c r="BE28" s="23" t="s">
        <v>14</v>
      </c>
      <c r="BF28" s="23" t="s">
        <v>14</v>
      </c>
      <c r="BG28" s="23" t="s">
        <v>14</v>
      </c>
      <c r="BH28" s="23" t="s">
        <v>14</v>
      </c>
      <c r="BI28" s="23" t="s">
        <v>14</v>
      </c>
      <c r="BJ28" s="23" t="s">
        <v>14</v>
      </c>
      <c r="BK28" s="23" t="s">
        <v>14</v>
      </c>
      <c r="BL28" s="23" t="s">
        <v>14</v>
      </c>
      <c r="BM28" s="23" t="s">
        <v>14</v>
      </c>
      <c r="BN28" s="23" t="s">
        <v>14</v>
      </c>
      <c r="BO28" s="23" t="s">
        <v>14</v>
      </c>
      <c r="BP28" s="23" t="s">
        <v>14</v>
      </c>
      <c r="BQ28" s="23" t="s">
        <v>14</v>
      </c>
      <c r="BR28" s="23" t="s">
        <v>14</v>
      </c>
      <c r="BS28" s="23" t="s">
        <v>14</v>
      </c>
      <c r="BT28" s="23" t="s">
        <v>14</v>
      </c>
      <c r="BU28" s="23" t="s">
        <v>14</v>
      </c>
      <c r="BV28" s="23" t="s">
        <v>14</v>
      </c>
      <c r="BW28" s="23" t="s">
        <v>14</v>
      </c>
      <c r="BX28" s="23" t="s">
        <v>14</v>
      </c>
      <c r="BY28" s="23" t="s">
        <v>14</v>
      </c>
      <c r="BZ28" s="23" t="s">
        <v>14</v>
      </c>
      <c r="CA28" s="23" t="s">
        <v>14</v>
      </c>
      <c r="CB28" s="16"/>
    </row>
    <row r="29" spans="1:79" s="16" customFormat="1" ht="18.75" customHeight="1" thickTop="1">
      <c r="A29" s="65" t="s">
        <v>19</v>
      </c>
      <c r="B29" s="11" t="s">
        <v>15</v>
      </c>
      <c r="C29" s="29" t="s">
        <v>21</v>
      </c>
      <c r="D29" s="29" t="s">
        <v>21</v>
      </c>
      <c r="E29" s="29" t="s">
        <v>21</v>
      </c>
      <c r="F29" s="29" t="s">
        <v>21</v>
      </c>
      <c r="G29" s="29" t="s">
        <v>21</v>
      </c>
      <c r="H29" s="29" t="s">
        <v>21</v>
      </c>
      <c r="I29" s="29" t="s">
        <v>21</v>
      </c>
      <c r="J29" s="29" t="s">
        <v>21</v>
      </c>
      <c r="K29" s="29" t="s">
        <v>21</v>
      </c>
      <c r="L29" s="29" t="s">
        <v>21</v>
      </c>
      <c r="M29" s="29" t="s">
        <v>21</v>
      </c>
      <c r="N29" s="29" t="s">
        <v>21</v>
      </c>
      <c r="O29" s="29" t="s">
        <v>21</v>
      </c>
      <c r="P29" s="29" t="s">
        <v>21</v>
      </c>
      <c r="Q29" s="29" t="s">
        <v>21</v>
      </c>
      <c r="R29" s="29" t="s">
        <v>21</v>
      </c>
      <c r="S29" s="29" t="s">
        <v>21</v>
      </c>
      <c r="T29" s="29" t="s">
        <v>21</v>
      </c>
      <c r="U29" s="29" t="s">
        <v>21</v>
      </c>
      <c r="V29" s="29" t="s">
        <v>21</v>
      </c>
      <c r="W29" s="29" t="s">
        <v>21</v>
      </c>
      <c r="X29" s="29" t="s">
        <v>21</v>
      </c>
      <c r="Y29" s="29" t="s">
        <v>21</v>
      </c>
      <c r="Z29" s="29" t="s">
        <v>21</v>
      </c>
      <c r="AA29" s="29" t="s">
        <v>21</v>
      </c>
      <c r="AB29" s="29" t="s">
        <v>21</v>
      </c>
      <c r="AC29" s="29" t="s">
        <v>21</v>
      </c>
      <c r="AD29" s="29" t="s">
        <v>21</v>
      </c>
      <c r="AE29" s="29" t="s">
        <v>21</v>
      </c>
      <c r="AF29" s="29" t="s">
        <v>21</v>
      </c>
      <c r="AG29" s="29" t="s">
        <v>21</v>
      </c>
      <c r="AH29" s="29" t="s">
        <v>21</v>
      </c>
      <c r="AI29" s="29" t="s">
        <v>21</v>
      </c>
      <c r="AJ29" s="29" t="s">
        <v>21</v>
      </c>
      <c r="AK29" s="29" t="s">
        <v>21</v>
      </c>
      <c r="AL29" s="29" t="s">
        <v>21</v>
      </c>
      <c r="AM29" s="29" t="s">
        <v>21</v>
      </c>
      <c r="AN29" s="29" t="s">
        <v>21</v>
      </c>
      <c r="AO29" s="29" t="s">
        <v>21</v>
      </c>
      <c r="AP29" s="29" t="s">
        <v>21</v>
      </c>
      <c r="AQ29" s="29" t="s">
        <v>21</v>
      </c>
      <c r="AR29" s="29" t="s">
        <v>21</v>
      </c>
      <c r="AS29" s="29" t="s">
        <v>21</v>
      </c>
      <c r="AT29" s="29" t="s">
        <v>21</v>
      </c>
      <c r="AU29" s="29" t="s">
        <v>21</v>
      </c>
      <c r="AV29" s="29" t="s">
        <v>21</v>
      </c>
      <c r="AW29" s="29" t="s">
        <v>21</v>
      </c>
      <c r="AX29" s="29" t="s">
        <v>21</v>
      </c>
      <c r="AY29" s="29" t="s">
        <v>21</v>
      </c>
      <c r="AZ29" s="29" t="s">
        <v>21</v>
      </c>
      <c r="BA29" s="29" t="s">
        <v>21</v>
      </c>
      <c r="BB29" s="29" t="s">
        <v>21</v>
      </c>
      <c r="BC29" s="29" t="s">
        <v>21</v>
      </c>
      <c r="BD29" s="29" t="s">
        <v>21</v>
      </c>
      <c r="BE29" s="29" t="s">
        <v>21</v>
      </c>
      <c r="BF29" s="29" t="s">
        <v>21</v>
      </c>
      <c r="BG29" s="29" t="s">
        <v>21</v>
      </c>
      <c r="BH29" s="29" t="s">
        <v>21</v>
      </c>
      <c r="BI29" s="29" t="s">
        <v>21</v>
      </c>
      <c r="BJ29" s="29" t="s">
        <v>21</v>
      </c>
      <c r="BK29" s="29" t="s">
        <v>21</v>
      </c>
      <c r="BL29" s="29" t="s">
        <v>21</v>
      </c>
      <c r="BM29" s="29" t="s">
        <v>21</v>
      </c>
      <c r="BN29" s="29" t="s">
        <v>21</v>
      </c>
      <c r="BO29" s="29" t="s">
        <v>21</v>
      </c>
      <c r="BP29" s="29" t="s">
        <v>21</v>
      </c>
      <c r="BQ29" s="29" t="s">
        <v>21</v>
      </c>
      <c r="BR29" s="29" t="s">
        <v>21</v>
      </c>
      <c r="BS29" s="29" t="s">
        <v>21</v>
      </c>
      <c r="BT29" s="29" t="s">
        <v>21</v>
      </c>
      <c r="BU29" s="29" t="s">
        <v>21</v>
      </c>
      <c r="BV29" s="29" t="s">
        <v>21</v>
      </c>
      <c r="BW29" s="29" t="s">
        <v>21</v>
      </c>
      <c r="BX29" s="29" t="s">
        <v>21</v>
      </c>
      <c r="BY29" s="29" t="s">
        <v>21</v>
      </c>
      <c r="BZ29" s="29" t="s">
        <v>21</v>
      </c>
      <c r="CA29" s="29" t="s">
        <v>21</v>
      </c>
    </row>
    <row r="30" spans="1:80" s="2" customFormat="1" ht="18.75" customHeight="1">
      <c r="A30" s="66"/>
      <c r="B30" s="13" t="s">
        <v>4</v>
      </c>
      <c r="C30" s="30">
        <f aca="true" t="shared" si="34" ref="C30:H30">C29*8%</f>
        <v>0</v>
      </c>
      <c r="D30" s="30">
        <f t="shared" si="34"/>
        <v>0</v>
      </c>
      <c r="E30" s="30">
        <f t="shared" si="34"/>
        <v>0</v>
      </c>
      <c r="F30" s="30">
        <f t="shared" si="34"/>
        <v>0</v>
      </c>
      <c r="G30" s="30">
        <f t="shared" si="34"/>
        <v>0</v>
      </c>
      <c r="H30" s="30">
        <f t="shared" si="34"/>
        <v>0</v>
      </c>
      <c r="I30" s="30">
        <f aca="true" t="shared" si="35" ref="I30:AQ30">I29*8%</f>
        <v>0</v>
      </c>
      <c r="J30" s="30">
        <f t="shared" si="35"/>
        <v>0</v>
      </c>
      <c r="K30" s="30">
        <f t="shared" si="35"/>
        <v>0</v>
      </c>
      <c r="L30" s="30">
        <f t="shared" si="35"/>
        <v>0</v>
      </c>
      <c r="M30" s="30">
        <f t="shared" si="35"/>
        <v>0</v>
      </c>
      <c r="N30" s="30">
        <f t="shared" si="35"/>
        <v>0</v>
      </c>
      <c r="O30" s="30">
        <f t="shared" si="35"/>
        <v>0</v>
      </c>
      <c r="P30" s="30">
        <f t="shared" si="35"/>
        <v>0</v>
      </c>
      <c r="Q30" s="30">
        <f t="shared" si="35"/>
        <v>0</v>
      </c>
      <c r="R30" s="30">
        <f t="shared" si="35"/>
        <v>0</v>
      </c>
      <c r="S30" s="30">
        <f t="shared" si="35"/>
        <v>0</v>
      </c>
      <c r="T30" s="30">
        <f t="shared" si="35"/>
        <v>0</v>
      </c>
      <c r="U30" s="30">
        <f t="shared" si="35"/>
        <v>0</v>
      </c>
      <c r="V30" s="30">
        <f t="shared" si="35"/>
        <v>0</v>
      </c>
      <c r="W30" s="30">
        <f t="shared" si="35"/>
        <v>0</v>
      </c>
      <c r="X30" s="30">
        <f t="shared" si="35"/>
        <v>0</v>
      </c>
      <c r="Y30" s="30">
        <f t="shared" si="35"/>
        <v>0</v>
      </c>
      <c r="Z30" s="30">
        <f t="shared" si="35"/>
        <v>0</v>
      </c>
      <c r="AA30" s="30">
        <f t="shared" si="35"/>
        <v>0</v>
      </c>
      <c r="AB30" s="30">
        <f t="shared" si="35"/>
        <v>0</v>
      </c>
      <c r="AC30" s="30">
        <f t="shared" si="35"/>
        <v>0</v>
      </c>
      <c r="AD30" s="30">
        <f t="shared" si="35"/>
        <v>0</v>
      </c>
      <c r="AE30" s="30">
        <f t="shared" si="35"/>
        <v>0</v>
      </c>
      <c r="AF30" s="30">
        <f t="shared" si="35"/>
        <v>0</v>
      </c>
      <c r="AG30" s="30">
        <f t="shared" si="35"/>
        <v>0</v>
      </c>
      <c r="AH30" s="30">
        <f t="shared" si="35"/>
        <v>0</v>
      </c>
      <c r="AI30" s="30">
        <f t="shared" si="35"/>
        <v>0</v>
      </c>
      <c r="AJ30" s="30">
        <f t="shared" si="35"/>
        <v>0</v>
      </c>
      <c r="AK30" s="30">
        <f t="shared" si="35"/>
        <v>0</v>
      </c>
      <c r="AL30" s="30">
        <f t="shared" si="35"/>
        <v>0</v>
      </c>
      <c r="AM30" s="30">
        <f t="shared" si="35"/>
        <v>0</v>
      </c>
      <c r="AN30" s="30">
        <f t="shared" si="35"/>
        <v>0</v>
      </c>
      <c r="AO30" s="30">
        <f t="shared" si="35"/>
        <v>0</v>
      </c>
      <c r="AP30" s="30">
        <f t="shared" si="35"/>
        <v>0</v>
      </c>
      <c r="AQ30" s="30">
        <f t="shared" si="35"/>
        <v>0</v>
      </c>
      <c r="AR30" s="30">
        <f aca="true" t="shared" si="36" ref="AR30:CA30">AR29*8%</f>
        <v>0</v>
      </c>
      <c r="AS30" s="30">
        <f t="shared" si="36"/>
        <v>0</v>
      </c>
      <c r="AT30" s="30">
        <f t="shared" si="36"/>
        <v>0</v>
      </c>
      <c r="AU30" s="30">
        <f t="shared" si="36"/>
        <v>0</v>
      </c>
      <c r="AV30" s="30">
        <f t="shared" si="36"/>
        <v>0</v>
      </c>
      <c r="AW30" s="30">
        <f t="shared" si="36"/>
        <v>0</v>
      </c>
      <c r="AX30" s="30">
        <f t="shared" si="36"/>
        <v>0</v>
      </c>
      <c r="AY30" s="30">
        <f t="shared" si="36"/>
        <v>0</v>
      </c>
      <c r="AZ30" s="30">
        <f t="shared" si="36"/>
        <v>0</v>
      </c>
      <c r="BA30" s="30">
        <f t="shared" si="36"/>
        <v>0</v>
      </c>
      <c r="BB30" s="30">
        <f t="shared" si="36"/>
        <v>0</v>
      </c>
      <c r="BC30" s="30">
        <f t="shared" si="36"/>
        <v>0</v>
      </c>
      <c r="BD30" s="30">
        <f t="shared" si="36"/>
        <v>0</v>
      </c>
      <c r="BE30" s="30">
        <f t="shared" si="36"/>
        <v>0</v>
      </c>
      <c r="BF30" s="30">
        <f t="shared" si="36"/>
        <v>0</v>
      </c>
      <c r="BG30" s="30">
        <f t="shared" si="36"/>
        <v>0</v>
      </c>
      <c r="BH30" s="30">
        <f t="shared" si="36"/>
        <v>0</v>
      </c>
      <c r="BI30" s="30">
        <f t="shared" si="36"/>
        <v>0</v>
      </c>
      <c r="BJ30" s="30">
        <f t="shared" si="36"/>
        <v>0</v>
      </c>
      <c r="BK30" s="30">
        <f t="shared" si="36"/>
        <v>0</v>
      </c>
      <c r="BL30" s="30">
        <f t="shared" si="36"/>
        <v>0</v>
      </c>
      <c r="BM30" s="30">
        <f t="shared" si="36"/>
        <v>0</v>
      </c>
      <c r="BN30" s="30">
        <f t="shared" si="36"/>
        <v>0</v>
      </c>
      <c r="BO30" s="30">
        <f t="shared" si="36"/>
        <v>0</v>
      </c>
      <c r="BP30" s="30">
        <f t="shared" si="36"/>
        <v>0</v>
      </c>
      <c r="BQ30" s="30">
        <f t="shared" si="36"/>
        <v>0</v>
      </c>
      <c r="BR30" s="30">
        <f t="shared" si="36"/>
        <v>0</v>
      </c>
      <c r="BS30" s="30">
        <f t="shared" si="36"/>
        <v>0</v>
      </c>
      <c r="BT30" s="30">
        <f t="shared" si="36"/>
        <v>0</v>
      </c>
      <c r="BU30" s="30">
        <f t="shared" si="36"/>
        <v>0</v>
      </c>
      <c r="BV30" s="30">
        <f t="shared" si="36"/>
        <v>0</v>
      </c>
      <c r="BW30" s="30">
        <f t="shared" si="36"/>
        <v>0</v>
      </c>
      <c r="BX30" s="30">
        <f t="shared" si="36"/>
        <v>0</v>
      </c>
      <c r="BY30" s="30">
        <f t="shared" si="36"/>
        <v>0</v>
      </c>
      <c r="BZ30" s="30">
        <f t="shared" si="36"/>
        <v>0</v>
      </c>
      <c r="CA30" s="30">
        <f t="shared" si="36"/>
        <v>0</v>
      </c>
      <c r="CB30" s="16"/>
    </row>
    <row r="31" spans="1:80" s="2" customFormat="1" ht="18.75" customHeight="1">
      <c r="A31" s="66"/>
      <c r="B31" s="14" t="s">
        <v>1</v>
      </c>
      <c r="C31" s="27">
        <f aca="true" t="shared" si="37" ref="C31:H31">C30*1209.48</f>
        <v>0</v>
      </c>
      <c r="D31" s="27">
        <f t="shared" si="37"/>
        <v>0</v>
      </c>
      <c r="E31" s="27">
        <f t="shared" si="37"/>
        <v>0</v>
      </c>
      <c r="F31" s="27">
        <f t="shared" si="37"/>
        <v>0</v>
      </c>
      <c r="G31" s="27">
        <f t="shared" si="37"/>
        <v>0</v>
      </c>
      <c r="H31" s="27">
        <f t="shared" si="37"/>
        <v>0</v>
      </c>
      <c r="I31" s="27">
        <f aca="true" t="shared" si="38" ref="I31:AQ31">I30*1209.48</f>
        <v>0</v>
      </c>
      <c r="J31" s="27">
        <f t="shared" si="38"/>
        <v>0</v>
      </c>
      <c r="K31" s="27">
        <f t="shared" si="38"/>
        <v>0</v>
      </c>
      <c r="L31" s="27">
        <f t="shared" si="38"/>
        <v>0</v>
      </c>
      <c r="M31" s="27">
        <f t="shared" si="38"/>
        <v>0</v>
      </c>
      <c r="N31" s="27">
        <f t="shared" si="38"/>
        <v>0</v>
      </c>
      <c r="O31" s="27">
        <f t="shared" si="38"/>
        <v>0</v>
      </c>
      <c r="P31" s="27">
        <f t="shared" si="38"/>
        <v>0</v>
      </c>
      <c r="Q31" s="27">
        <f t="shared" si="38"/>
        <v>0</v>
      </c>
      <c r="R31" s="27">
        <f t="shared" si="38"/>
        <v>0</v>
      </c>
      <c r="S31" s="27">
        <f t="shared" si="38"/>
        <v>0</v>
      </c>
      <c r="T31" s="27">
        <f t="shared" si="38"/>
        <v>0</v>
      </c>
      <c r="U31" s="27">
        <f t="shared" si="38"/>
        <v>0</v>
      </c>
      <c r="V31" s="27">
        <f t="shared" si="38"/>
        <v>0</v>
      </c>
      <c r="W31" s="27">
        <f t="shared" si="38"/>
        <v>0</v>
      </c>
      <c r="X31" s="27">
        <f t="shared" si="38"/>
        <v>0</v>
      </c>
      <c r="Y31" s="27">
        <f t="shared" si="38"/>
        <v>0</v>
      </c>
      <c r="Z31" s="27">
        <f t="shared" si="38"/>
        <v>0</v>
      </c>
      <c r="AA31" s="27">
        <f t="shared" si="38"/>
        <v>0</v>
      </c>
      <c r="AB31" s="27">
        <f t="shared" si="38"/>
        <v>0</v>
      </c>
      <c r="AC31" s="27">
        <f t="shared" si="38"/>
        <v>0</v>
      </c>
      <c r="AD31" s="27">
        <f t="shared" si="38"/>
        <v>0</v>
      </c>
      <c r="AE31" s="27">
        <f t="shared" si="38"/>
        <v>0</v>
      </c>
      <c r="AF31" s="27">
        <f t="shared" si="38"/>
        <v>0</v>
      </c>
      <c r="AG31" s="27">
        <f t="shared" si="38"/>
        <v>0</v>
      </c>
      <c r="AH31" s="27">
        <f t="shared" si="38"/>
        <v>0</v>
      </c>
      <c r="AI31" s="27">
        <f t="shared" si="38"/>
        <v>0</v>
      </c>
      <c r="AJ31" s="27">
        <f t="shared" si="38"/>
        <v>0</v>
      </c>
      <c r="AK31" s="27">
        <f t="shared" si="38"/>
        <v>0</v>
      </c>
      <c r="AL31" s="27">
        <f t="shared" si="38"/>
        <v>0</v>
      </c>
      <c r="AM31" s="27">
        <f t="shared" si="38"/>
        <v>0</v>
      </c>
      <c r="AN31" s="27">
        <f t="shared" si="38"/>
        <v>0</v>
      </c>
      <c r="AO31" s="27">
        <f t="shared" si="38"/>
        <v>0</v>
      </c>
      <c r="AP31" s="27">
        <f t="shared" si="38"/>
        <v>0</v>
      </c>
      <c r="AQ31" s="27">
        <f t="shared" si="38"/>
        <v>0</v>
      </c>
      <c r="AR31" s="27">
        <f aca="true" t="shared" si="39" ref="AR31:CA31">AR30*1209.48</f>
        <v>0</v>
      </c>
      <c r="AS31" s="27">
        <f t="shared" si="39"/>
        <v>0</v>
      </c>
      <c r="AT31" s="27">
        <f t="shared" si="39"/>
        <v>0</v>
      </c>
      <c r="AU31" s="27">
        <f t="shared" si="39"/>
        <v>0</v>
      </c>
      <c r="AV31" s="27">
        <f t="shared" si="39"/>
        <v>0</v>
      </c>
      <c r="AW31" s="27">
        <f t="shared" si="39"/>
        <v>0</v>
      </c>
      <c r="AX31" s="27">
        <f t="shared" si="39"/>
        <v>0</v>
      </c>
      <c r="AY31" s="27">
        <f t="shared" si="39"/>
        <v>0</v>
      </c>
      <c r="AZ31" s="27">
        <f t="shared" si="39"/>
        <v>0</v>
      </c>
      <c r="BA31" s="27">
        <f t="shared" si="39"/>
        <v>0</v>
      </c>
      <c r="BB31" s="27">
        <f t="shared" si="39"/>
        <v>0</v>
      </c>
      <c r="BC31" s="27">
        <f t="shared" si="39"/>
        <v>0</v>
      </c>
      <c r="BD31" s="27">
        <f t="shared" si="39"/>
        <v>0</v>
      </c>
      <c r="BE31" s="27">
        <f t="shared" si="39"/>
        <v>0</v>
      </c>
      <c r="BF31" s="27">
        <f t="shared" si="39"/>
        <v>0</v>
      </c>
      <c r="BG31" s="27">
        <f t="shared" si="39"/>
        <v>0</v>
      </c>
      <c r="BH31" s="27">
        <f t="shared" si="39"/>
        <v>0</v>
      </c>
      <c r="BI31" s="27">
        <f t="shared" si="39"/>
        <v>0</v>
      </c>
      <c r="BJ31" s="27">
        <f t="shared" si="39"/>
        <v>0</v>
      </c>
      <c r="BK31" s="27">
        <f t="shared" si="39"/>
        <v>0</v>
      </c>
      <c r="BL31" s="27">
        <f t="shared" si="39"/>
        <v>0</v>
      </c>
      <c r="BM31" s="27">
        <f t="shared" si="39"/>
        <v>0</v>
      </c>
      <c r="BN31" s="27">
        <f t="shared" si="39"/>
        <v>0</v>
      </c>
      <c r="BO31" s="27">
        <f t="shared" si="39"/>
        <v>0</v>
      </c>
      <c r="BP31" s="27">
        <f t="shared" si="39"/>
        <v>0</v>
      </c>
      <c r="BQ31" s="27">
        <f t="shared" si="39"/>
        <v>0</v>
      </c>
      <c r="BR31" s="27">
        <f t="shared" si="39"/>
        <v>0</v>
      </c>
      <c r="BS31" s="27">
        <f t="shared" si="39"/>
        <v>0</v>
      </c>
      <c r="BT31" s="27">
        <f t="shared" si="39"/>
        <v>0</v>
      </c>
      <c r="BU31" s="27">
        <f t="shared" si="39"/>
        <v>0</v>
      </c>
      <c r="BV31" s="27">
        <f t="shared" si="39"/>
        <v>0</v>
      </c>
      <c r="BW31" s="27">
        <f t="shared" si="39"/>
        <v>0</v>
      </c>
      <c r="BX31" s="27">
        <f t="shared" si="39"/>
        <v>0</v>
      </c>
      <c r="BY31" s="27">
        <f t="shared" si="39"/>
        <v>0</v>
      </c>
      <c r="BZ31" s="27">
        <f t="shared" si="39"/>
        <v>0</v>
      </c>
      <c r="CA31" s="27">
        <f t="shared" si="39"/>
        <v>0</v>
      </c>
      <c r="CB31" s="16"/>
    </row>
    <row r="32" spans="1:80" s="2" customFormat="1" ht="18.75" customHeight="1">
      <c r="A32" s="66"/>
      <c r="B32" s="14" t="s">
        <v>2</v>
      </c>
      <c r="C32" s="22">
        <f aca="true" t="shared" si="40" ref="C32:AH32">C31/C7</f>
        <v>0</v>
      </c>
      <c r="D32" s="22">
        <f t="shared" si="40"/>
        <v>0</v>
      </c>
      <c r="E32" s="22">
        <f t="shared" si="40"/>
        <v>0</v>
      </c>
      <c r="F32" s="22">
        <f t="shared" si="40"/>
        <v>0</v>
      </c>
      <c r="G32" s="22">
        <f t="shared" si="40"/>
        <v>0</v>
      </c>
      <c r="H32" s="22">
        <f t="shared" si="40"/>
        <v>0</v>
      </c>
      <c r="I32" s="22">
        <f t="shared" si="40"/>
        <v>0</v>
      </c>
      <c r="J32" s="22">
        <f t="shared" si="40"/>
        <v>0</v>
      </c>
      <c r="K32" s="22">
        <f t="shared" si="40"/>
        <v>0</v>
      </c>
      <c r="L32" s="22">
        <f t="shared" si="40"/>
        <v>0</v>
      </c>
      <c r="M32" s="22">
        <f t="shared" si="40"/>
        <v>0</v>
      </c>
      <c r="N32" s="22">
        <f t="shared" si="40"/>
        <v>0</v>
      </c>
      <c r="O32" s="22">
        <f t="shared" si="40"/>
        <v>0</v>
      </c>
      <c r="P32" s="22">
        <f t="shared" si="40"/>
        <v>0</v>
      </c>
      <c r="Q32" s="22">
        <f t="shared" si="40"/>
        <v>0</v>
      </c>
      <c r="R32" s="22">
        <f t="shared" si="40"/>
        <v>0</v>
      </c>
      <c r="S32" s="22">
        <f t="shared" si="40"/>
        <v>0</v>
      </c>
      <c r="T32" s="22">
        <f t="shared" si="40"/>
        <v>0</v>
      </c>
      <c r="U32" s="22">
        <f t="shared" si="40"/>
        <v>0</v>
      </c>
      <c r="V32" s="22">
        <f t="shared" si="40"/>
        <v>0</v>
      </c>
      <c r="W32" s="22">
        <f t="shared" si="40"/>
        <v>0</v>
      </c>
      <c r="X32" s="22">
        <f t="shared" si="40"/>
        <v>0</v>
      </c>
      <c r="Y32" s="22">
        <f t="shared" si="40"/>
        <v>0</v>
      </c>
      <c r="Z32" s="22">
        <f t="shared" si="40"/>
        <v>0</v>
      </c>
      <c r="AA32" s="22">
        <f t="shared" si="40"/>
        <v>0</v>
      </c>
      <c r="AB32" s="22">
        <f t="shared" si="40"/>
        <v>0</v>
      </c>
      <c r="AC32" s="22">
        <f t="shared" si="40"/>
        <v>0</v>
      </c>
      <c r="AD32" s="22">
        <f t="shared" si="40"/>
        <v>0</v>
      </c>
      <c r="AE32" s="22">
        <f t="shared" si="40"/>
        <v>0</v>
      </c>
      <c r="AF32" s="22">
        <f t="shared" si="40"/>
        <v>0</v>
      </c>
      <c r="AG32" s="22">
        <f t="shared" si="40"/>
        <v>0</v>
      </c>
      <c r="AH32" s="22">
        <f t="shared" si="40"/>
        <v>0</v>
      </c>
      <c r="AI32" s="22">
        <f aca="true" t="shared" si="41" ref="AI32:BN32">AI31/AI7</f>
        <v>0</v>
      </c>
      <c r="AJ32" s="22">
        <f t="shared" si="41"/>
        <v>0</v>
      </c>
      <c r="AK32" s="22">
        <f t="shared" si="41"/>
        <v>0</v>
      </c>
      <c r="AL32" s="22">
        <f t="shared" si="41"/>
        <v>0</v>
      </c>
      <c r="AM32" s="22">
        <f t="shared" si="41"/>
        <v>0</v>
      </c>
      <c r="AN32" s="22">
        <f t="shared" si="41"/>
        <v>0</v>
      </c>
      <c r="AO32" s="22">
        <f t="shared" si="41"/>
        <v>0</v>
      </c>
      <c r="AP32" s="22">
        <f t="shared" si="41"/>
        <v>0</v>
      </c>
      <c r="AQ32" s="22">
        <f t="shared" si="41"/>
        <v>0</v>
      </c>
      <c r="AR32" s="22">
        <f t="shared" si="41"/>
        <v>0</v>
      </c>
      <c r="AS32" s="22">
        <f t="shared" si="41"/>
        <v>0</v>
      </c>
      <c r="AT32" s="22">
        <f t="shared" si="41"/>
        <v>0</v>
      </c>
      <c r="AU32" s="22">
        <f t="shared" si="41"/>
        <v>0</v>
      </c>
      <c r="AV32" s="22">
        <f t="shared" si="41"/>
        <v>0</v>
      </c>
      <c r="AW32" s="22">
        <f t="shared" si="41"/>
        <v>0</v>
      </c>
      <c r="AX32" s="22">
        <f t="shared" si="41"/>
        <v>0</v>
      </c>
      <c r="AY32" s="22">
        <f t="shared" si="41"/>
        <v>0</v>
      </c>
      <c r="AZ32" s="22">
        <f t="shared" si="41"/>
        <v>0</v>
      </c>
      <c r="BA32" s="22">
        <f t="shared" si="41"/>
        <v>0</v>
      </c>
      <c r="BB32" s="22">
        <f t="shared" si="41"/>
        <v>0</v>
      </c>
      <c r="BC32" s="22">
        <f t="shared" si="41"/>
        <v>0</v>
      </c>
      <c r="BD32" s="22">
        <f t="shared" si="41"/>
        <v>0</v>
      </c>
      <c r="BE32" s="22">
        <f t="shared" si="41"/>
        <v>0</v>
      </c>
      <c r="BF32" s="22">
        <f t="shared" si="41"/>
        <v>0</v>
      </c>
      <c r="BG32" s="22">
        <f t="shared" si="41"/>
        <v>0</v>
      </c>
      <c r="BH32" s="22">
        <f t="shared" si="41"/>
        <v>0</v>
      </c>
      <c r="BI32" s="22">
        <f t="shared" si="41"/>
        <v>0</v>
      </c>
      <c r="BJ32" s="22">
        <f t="shared" si="41"/>
        <v>0</v>
      </c>
      <c r="BK32" s="22">
        <f t="shared" si="41"/>
        <v>0</v>
      </c>
      <c r="BL32" s="22">
        <f t="shared" si="41"/>
        <v>0</v>
      </c>
      <c r="BM32" s="22">
        <f t="shared" si="41"/>
        <v>0</v>
      </c>
      <c r="BN32" s="22">
        <f t="shared" si="41"/>
        <v>0</v>
      </c>
      <c r="BO32" s="22">
        <f>BO31/BO7</f>
        <v>0</v>
      </c>
      <c r="BP32" s="22">
        <f>BP31/BP7</f>
        <v>0</v>
      </c>
      <c r="BQ32" s="22">
        <f>BQ31/BQ7</f>
        <v>0</v>
      </c>
      <c r="BR32" s="22">
        <f>BR31/BR7</f>
        <v>0</v>
      </c>
      <c r="BS32" s="22">
        <f>BS31/BS7</f>
        <v>0</v>
      </c>
      <c r="BT32" s="22">
        <f>BT31/BT7</f>
        <v>0</v>
      </c>
      <c r="BU32" s="22">
        <f>BU31/BU7</f>
        <v>0</v>
      </c>
      <c r="BV32" s="22">
        <f>BV31/BV7</f>
        <v>0</v>
      </c>
      <c r="BW32" s="22">
        <f>BW31/BW7</f>
        <v>0</v>
      </c>
      <c r="BX32" s="22">
        <f>BX31/BX7</f>
        <v>0</v>
      </c>
      <c r="BY32" s="22">
        <f>BY31/BY7</f>
        <v>0</v>
      </c>
      <c r="BZ32" s="22">
        <f>BZ31/BZ7</f>
        <v>0</v>
      </c>
      <c r="CA32" s="22">
        <f>CA31/CA7</f>
        <v>0</v>
      </c>
      <c r="CB32" s="16"/>
    </row>
    <row r="33" spans="1:80" s="2" customFormat="1" ht="18.75" customHeight="1" thickBot="1">
      <c r="A33" s="67"/>
      <c r="B33" s="10" t="s">
        <v>0</v>
      </c>
      <c r="C33" s="23" t="s">
        <v>14</v>
      </c>
      <c r="D33" s="23" t="s">
        <v>14</v>
      </c>
      <c r="E33" s="23" t="s">
        <v>14</v>
      </c>
      <c r="F33" s="23" t="s">
        <v>14</v>
      </c>
      <c r="G33" s="23" t="s">
        <v>14</v>
      </c>
      <c r="H33" s="23" t="s">
        <v>14</v>
      </c>
      <c r="I33" s="23" t="s">
        <v>14</v>
      </c>
      <c r="J33" s="23" t="s">
        <v>14</v>
      </c>
      <c r="K33" s="23" t="s">
        <v>14</v>
      </c>
      <c r="L33" s="23" t="s">
        <v>14</v>
      </c>
      <c r="M33" s="23" t="s">
        <v>14</v>
      </c>
      <c r="N33" s="23" t="s">
        <v>14</v>
      </c>
      <c r="O33" s="23" t="s">
        <v>14</v>
      </c>
      <c r="P33" s="23" t="s">
        <v>14</v>
      </c>
      <c r="Q33" s="23" t="s">
        <v>14</v>
      </c>
      <c r="R33" s="23" t="s">
        <v>14</v>
      </c>
      <c r="S33" s="23" t="s">
        <v>14</v>
      </c>
      <c r="T33" s="23" t="s">
        <v>14</v>
      </c>
      <c r="U33" s="23" t="s">
        <v>14</v>
      </c>
      <c r="V33" s="23" t="s">
        <v>14</v>
      </c>
      <c r="W33" s="23" t="s">
        <v>14</v>
      </c>
      <c r="X33" s="23" t="s">
        <v>14</v>
      </c>
      <c r="Y33" s="23" t="s">
        <v>14</v>
      </c>
      <c r="Z33" s="23" t="s">
        <v>14</v>
      </c>
      <c r="AA33" s="23" t="s">
        <v>14</v>
      </c>
      <c r="AB33" s="23" t="s">
        <v>14</v>
      </c>
      <c r="AC33" s="23" t="s">
        <v>14</v>
      </c>
      <c r="AD33" s="23" t="s">
        <v>14</v>
      </c>
      <c r="AE33" s="23" t="s">
        <v>14</v>
      </c>
      <c r="AF33" s="23" t="s">
        <v>14</v>
      </c>
      <c r="AG33" s="23" t="s">
        <v>14</v>
      </c>
      <c r="AH33" s="23" t="s">
        <v>14</v>
      </c>
      <c r="AI33" s="23" t="s">
        <v>14</v>
      </c>
      <c r="AJ33" s="23" t="s">
        <v>14</v>
      </c>
      <c r="AK33" s="23" t="s">
        <v>14</v>
      </c>
      <c r="AL33" s="23" t="s">
        <v>14</v>
      </c>
      <c r="AM33" s="23" t="s">
        <v>14</v>
      </c>
      <c r="AN33" s="23" t="s">
        <v>14</v>
      </c>
      <c r="AO33" s="23" t="s">
        <v>14</v>
      </c>
      <c r="AP33" s="23" t="s">
        <v>14</v>
      </c>
      <c r="AQ33" s="23" t="s">
        <v>14</v>
      </c>
      <c r="AR33" s="23" t="s">
        <v>14</v>
      </c>
      <c r="AS33" s="23" t="s">
        <v>14</v>
      </c>
      <c r="AT33" s="23" t="s">
        <v>14</v>
      </c>
      <c r="AU33" s="23" t="s">
        <v>14</v>
      </c>
      <c r="AV33" s="23" t="s">
        <v>14</v>
      </c>
      <c r="AW33" s="23" t="s">
        <v>14</v>
      </c>
      <c r="AX33" s="23" t="s">
        <v>14</v>
      </c>
      <c r="AY33" s="23" t="s">
        <v>14</v>
      </c>
      <c r="AZ33" s="23" t="s">
        <v>14</v>
      </c>
      <c r="BA33" s="23" t="s">
        <v>14</v>
      </c>
      <c r="BB33" s="23" t="s">
        <v>14</v>
      </c>
      <c r="BC33" s="23" t="s">
        <v>14</v>
      </c>
      <c r="BD33" s="23" t="s">
        <v>14</v>
      </c>
      <c r="BE33" s="23" t="s">
        <v>14</v>
      </c>
      <c r="BF33" s="23" t="s">
        <v>14</v>
      </c>
      <c r="BG33" s="23" t="s">
        <v>14</v>
      </c>
      <c r="BH33" s="23" t="s">
        <v>14</v>
      </c>
      <c r="BI33" s="23" t="s">
        <v>14</v>
      </c>
      <c r="BJ33" s="23" t="s">
        <v>14</v>
      </c>
      <c r="BK33" s="23" t="s">
        <v>14</v>
      </c>
      <c r="BL33" s="23" t="s">
        <v>14</v>
      </c>
      <c r="BM33" s="23" t="s">
        <v>14</v>
      </c>
      <c r="BN33" s="23" t="s">
        <v>14</v>
      </c>
      <c r="BO33" s="23" t="s">
        <v>14</v>
      </c>
      <c r="BP33" s="23" t="s">
        <v>14</v>
      </c>
      <c r="BQ33" s="23" t="s">
        <v>14</v>
      </c>
      <c r="BR33" s="23" t="s">
        <v>14</v>
      </c>
      <c r="BS33" s="23" t="s">
        <v>14</v>
      </c>
      <c r="BT33" s="23" t="s">
        <v>14</v>
      </c>
      <c r="BU33" s="23" t="s">
        <v>14</v>
      </c>
      <c r="BV33" s="23" t="s">
        <v>14</v>
      </c>
      <c r="BW33" s="23" t="s">
        <v>14</v>
      </c>
      <c r="BX33" s="23" t="s">
        <v>14</v>
      </c>
      <c r="BY33" s="23" t="s">
        <v>14</v>
      </c>
      <c r="BZ33" s="23" t="s">
        <v>14</v>
      </c>
      <c r="CA33" s="23" t="s">
        <v>14</v>
      </c>
      <c r="CB33" s="16"/>
    </row>
    <row r="34" spans="1:80" s="7" customFormat="1" ht="18.75" customHeight="1" thickTop="1">
      <c r="A34" s="68" t="s">
        <v>12</v>
      </c>
      <c r="B34" s="69"/>
      <c r="C34" s="31">
        <f>C10+C14+C19+C22+C26+C31</f>
        <v>28120.915451999997</v>
      </c>
      <c r="D34" s="31">
        <f aca="true" t="shared" si="42" ref="D34:BO34">D10+D14+D19+D22+D26+D31</f>
        <v>26922.49596</v>
      </c>
      <c r="E34" s="31">
        <f t="shared" si="42"/>
        <v>26939.164810000002</v>
      </c>
      <c r="F34" s="31">
        <f t="shared" si="42"/>
        <v>25527.800488</v>
      </c>
      <c r="G34" s="31">
        <f t="shared" si="42"/>
        <v>28099.942469999998</v>
      </c>
      <c r="H34" s="31">
        <f t="shared" si="42"/>
        <v>27187.537074</v>
      </c>
      <c r="I34" s="31">
        <f t="shared" si="42"/>
        <v>27876.14983</v>
      </c>
      <c r="J34" s="31">
        <f t="shared" si="42"/>
        <v>34282.511652</v>
      </c>
      <c r="K34" s="31">
        <f t="shared" si="42"/>
        <v>39759.719196000005</v>
      </c>
      <c r="L34" s="31">
        <f t="shared" si="42"/>
        <v>38644.751052</v>
      </c>
      <c r="M34" s="31">
        <f t="shared" si="42"/>
        <v>27079.962316</v>
      </c>
      <c r="N34" s="31">
        <f t="shared" si="42"/>
        <v>26976.838927999997</v>
      </c>
      <c r="O34" s="31">
        <f t="shared" si="42"/>
        <v>37944.014500000005</v>
      </c>
      <c r="P34" s="31">
        <f t="shared" si="42"/>
        <v>30293.122839999996</v>
      </c>
      <c r="Q34" s="31">
        <f t="shared" si="42"/>
        <v>32140.942396000002</v>
      </c>
      <c r="R34" s="31">
        <f t="shared" si="42"/>
        <v>30656.938297999997</v>
      </c>
      <c r="S34" s="31">
        <f t="shared" si="42"/>
        <v>34528.854550000004</v>
      </c>
      <c r="T34" s="31">
        <f t="shared" si="42"/>
        <v>31595.140376</v>
      </c>
      <c r="U34" s="31">
        <f t="shared" si="42"/>
        <v>31928.211432</v>
      </c>
      <c r="V34" s="31">
        <f t="shared" si="42"/>
        <v>31715.693088</v>
      </c>
      <c r="W34" s="31">
        <f t="shared" si="42"/>
        <v>35721.421026</v>
      </c>
      <c r="X34" s="31">
        <f t="shared" si="42"/>
        <v>28539.89886</v>
      </c>
      <c r="Y34" s="31">
        <f t="shared" si="42"/>
        <v>30539.910939000005</v>
      </c>
      <c r="Z34" s="31">
        <f t="shared" si="42"/>
        <v>30618.784794</v>
      </c>
      <c r="AA34" s="31">
        <f t="shared" si="42"/>
        <v>40963.920024</v>
      </c>
      <c r="AB34" s="31">
        <f t="shared" si="42"/>
        <v>41038.360704</v>
      </c>
      <c r="AC34" s="31">
        <f t="shared" si="42"/>
        <v>32449.41042</v>
      </c>
      <c r="AD34" s="31">
        <f t="shared" si="42"/>
        <v>43069.453180000004</v>
      </c>
      <c r="AE34" s="31">
        <f t="shared" si="42"/>
        <v>42372.79082200001</v>
      </c>
      <c r="AF34" s="31">
        <f t="shared" si="42"/>
        <v>42419.836216</v>
      </c>
      <c r="AG34" s="31">
        <f t="shared" si="42"/>
        <v>40326.86151</v>
      </c>
      <c r="AH34" s="31">
        <f t="shared" si="42"/>
        <v>29323.567590000002</v>
      </c>
      <c r="AI34" s="31">
        <f t="shared" si="42"/>
        <v>22027.270864000002</v>
      </c>
      <c r="AJ34" s="31">
        <f t="shared" si="42"/>
        <v>22149.232304</v>
      </c>
      <c r="AK34" s="31">
        <f t="shared" si="42"/>
        <v>20386.644526</v>
      </c>
      <c r="AL34" s="31">
        <f t="shared" si="42"/>
        <v>25950.97012</v>
      </c>
      <c r="AM34" s="31">
        <f t="shared" si="42"/>
        <v>39478.58078</v>
      </c>
      <c r="AN34" s="31">
        <f t="shared" si="42"/>
        <v>37673.785050000006</v>
      </c>
      <c r="AO34" s="31">
        <f t="shared" si="42"/>
        <v>27874.995504000002</v>
      </c>
      <c r="AP34" s="31">
        <f t="shared" si="42"/>
        <v>42618.568569999996</v>
      </c>
      <c r="AQ34" s="31">
        <f t="shared" si="42"/>
        <v>31749.88636</v>
      </c>
      <c r="AR34" s="31">
        <f t="shared" si="42"/>
        <v>32078.549290000003</v>
      </c>
      <c r="AS34" s="31">
        <f t="shared" si="42"/>
        <v>31335.034908</v>
      </c>
      <c r="AT34" s="31">
        <f t="shared" si="42"/>
        <v>30254.315324</v>
      </c>
      <c r="AU34" s="31">
        <f t="shared" si="42"/>
        <v>30733.199772</v>
      </c>
      <c r="AV34" s="31">
        <f t="shared" si="42"/>
        <v>31466.182210000003</v>
      </c>
      <c r="AW34" s="31">
        <f t="shared" si="42"/>
        <v>31484.822068</v>
      </c>
      <c r="AX34" s="31">
        <f t="shared" si="42"/>
        <v>28300.260052</v>
      </c>
      <c r="AY34" s="31">
        <f t="shared" si="42"/>
        <v>33331.994664000005</v>
      </c>
      <c r="AZ34" s="31">
        <f t="shared" si="42"/>
        <v>33122.061480000004</v>
      </c>
      <c r="BA34" s="31">
        <f t="shared" si="42"/>
        <v>29665.871868</v>
      </c>
      <c r="BB34" s="31">
        <f t="shared" si="42"/>
        <v>33180.834303999996</v>
      </c>
      <c r="BC34" s="31">
        <f t="shared" si="42"/>
        <v>32554.999600000003</v>
      </c>
      <c r="BD34" s="31">
        <f t="shared" si="42"/>
        <v>32595.598540000003</v>
      </c>
      <c r="BE34" s="31">
        <f t="shared" si="42"/>
        <v>26754.931768</v>
      </c>
      <c r="BF34" s="31">
        <f t="shared" si="42"/>
        <v>41961.827968000005</v>
      </c>
      <c r="BG34" s="31">
        <f t="shared" si="42"/>
        <v>33416.708716</v>
      </c>
      <c r="BH34" s="31">
        <f t="shared" si="42"/>
        <v>21422.57462</v>
      </c>
      <c r="BI34" s="31">
        <f t="shared" si="42"/>
        <v>29523.197908000002</v>
      </c>
      <c r="BJ34" s="31">
        <f t="shared" si="42"/>
        <v>32566.618048000004</v>
      </c>
      <c r="BK34" s="31">
        <f t="shared" si="42"/>
        <v>31395.549075999996</v>
      </c>
      <c r="BL34" s="31">
        <f t="shared" si="42"/>
        <v>34603.157308</v>
      </c>
      <c r="BM34" s="31">
        <f t="shared" si="42"/>
        <v>32989.254376000004</v>
      </c>
      <c r="BN34" s="31">
        <f t="shared" si="42"/>
        <v>33030.778900000005</v>
      </c>
      <c r="BO34" s="31">
        <f t="shared" si="42"/>
        <v>32858.740324</v>
      </c>
      <c r="BP34" s="31">
        <f aca="true" t="shared" si="43" ref="BP34:CA34">BP10+BP14+BP19+BP22+BP26+BP31</f>
        <v>32902.772295999996</v>
      </c>
      <c r="BQ34" s="31">
        <f t="shared" si="43"/>
        <v>26644.024696</v>
      </c>
      <c r="BR34" s="31">
        <f t="shared" si="43"/>
        <v>33010.11508</v>
      </c>
      <c r="BS34" s="31">
        <f t="shared" si="43"/>
        <v>30976.477036</v>
      </c>
      <c r="BT34" s="31">
        <f t="shared" si="43"/>
        <v>34058.337960000004</v>
      </c>
      <c r="BU34" s="31">
        <f t="shared" si="43"/>
        <v>33207.635488</v>
      </c>
      <c r="BV34" s="31">
        <f t="shared" si="43"/>
        <v>27150.701284000002</v>
      </c>
      <c r="BW34" s="31">
        <f t="shared" si="43"/>
        <v>26627.719492</v>
      </c>
      <c r="BX34" s="31">
        <f t="shared" si="43"/>
        <v>32981.003332</v>
      </c>
      <c r="BY34" s="31">
        <f t="shared" si="43"/>
        <v>34725.151012</v>
      </c>
      <c r="BZ34" s="31">
        <f t="shared" si="43"/>
        <v>32886.401464</v>
      </c>
      <c r="CA34" s="31">
        <f t="shared" si="43"/>
        <v>34713.628339999996</v>
      </c>
      <c r="CB34" s="57">
        <f>SUM(C34:CA34)</f>
        <v>2466025.887443</v>
      </c>
    </row>
    <row r="35" spans="3:80" s="7" customFormat="1" ht="13.5" customHeight="1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58"/>
    </row>
    <row r="36" spans="3:80" s="7" customFormat="1" ht="13.5" customHeight="1">
      <c r="C36" s="33">
        <f aca="true" t="shared" si="44" ref="C36:AH36">C34/C7/12</f>
        <v>4.939733602445194</v>
      </c>
      <c r="D36" s="33">
        <f t="shared" si="44"/>
        <v>4.7877535851472475</v>
      </c>
      <c r="E36" s="33">
        <f t="shared" si="44"/>
        <v>4.826769298717122</v>
      </c>
      <c r="F36" s="33">
        <f t="shared" si="44"/>
        <v>4.530061131459398</v>
      </c>
      <c r="G36" s="33">
        <f t="shared" si="44"/>
        <v>4.935009214963119</v>
      </c>
      <c r="H36" s="33">
        <f t="shared" si="44"/>
        <v>4.978308260821797</v>
      </c>
      <c r="I36" s="33">
        <f t="shared" si="44"/>
        <v>4.604583718202841</v>
      </c>
      <c r="J36" s="33">
        <f t="shared" si="44"/>
        <v>4.726796775314361</v>
      </c>
      <c r="K36" s="33">
        <f t="shared" si="44"/>
        <v>4.470196887479763</v>
      </c>
      <c r="L36" s="33">
        <f t="shared" si="44"/>
        <v>4.376132519364044</v>
      </c>
      <c r="M36" s="33">
        <f t="shared" si="44"/>
        <v>4.869796129333909</v>
      </c>
      <c r="N36" s="33">
        <f t="shared" si="44"/>
        <v>4.8076773110921005</v>
      </c>
      <c r="O36" s="33">
        <f t="shared" si="44"/>
        <v>4.287459265536723</v>
      </c>
      <c r="P36" s="33">
        <f t="shared" si="44"/>
        <v>4.777492247035074</v>
      </c>
      <c r="Q36" s="33">
        <f t="shared" si="44"/>
        <v>5.002637030880339</v>
      </c>
      <c r="R36" s="33">
        <f t="shared" si="44"/>
        <v>4.434551046982583</v>
      </c>
      <c r="S36" s="33">
        <f t="shared" si="44"/>
        <v>4.939750293276109</v>
      </c>
      <c r="T36" s="33">
        <f t="shared" si="44"/>
        <v>4.615933318139318</v>
      </c>
      <c r="U36" s="33">
        <f t="shared" si="44"/>
        <v>4.672785890410959</v>
      </c>
      <c r="V36" s="33">
        <f t="shared" si="44"/>
        <v>4.681144923839887</v>
      </c>
      <c r="W36" s="33">
        <f t="shared" si="44"/>
        <v>4.880775677160191</v>
      </c>
      <c r="X36" s="33">
        <f t="shared" si="44"/>
        <v>4.761411221221222</v>
      </c>
      <c r="Y36" s="33">
        <f t="shared" si="44"/>
        <v>4.897041713007504</v>
      </c>
      <c r="Z36" s="33">
        <f t="shared" si="44"/>
        <v>4.985473621531848</v>
      </c>
      <c r="AA36" s="33">
        <f t="shared" si="44"/>
        <v>4.705900195754067</v>
      </c>
      <c r="AB36" s="33">
        <f t="shared" si="44"/>
        <v>4.695034859967051</v>
      </c>
      <c r="AC36" s="33">
        <f t="shared" si="44"/>
        <v>4.495623499584372</v>
      </c>
      <c r="AD36" s="33">
        <f t="shared" si="44"/>
        <v>4.786771270116476</v>
      </c>
      <c r="AE36" s="33">
        <f t="shared" si="44"/>
        <v>4.77364594002073</v>
      </c>
      <c r="AF36" s="33">
        <f t="shared" si="44"/>
        <v>4.831856685802807</v>
      </c>
      <c r="AG36" s="33">
        <f t="shared" si="44"/>
        <v>4.56289449083503</v>
      </c>
      <c r="AH36" s="33">
        <f t="shared" si="44"/>
        <v>5.106856076280042</v>
      </c>
      <c r="AI36" s="33">
        <f aca="true" t="shared" si="45" ref="AI36:BN36">AI34/AI7/12</f>
        <v>4.9664661940836945</v>
      </c>
      <c r="AJ36" s="33">
        <f t="shared" si="45"/>
        <v>4.872675181274199</v>
      </c>
      <c r="AK36" s="33">
        <f t="shared" si="45"/>
        <v>4.413840072313155</v>
      </c>
      <c r="AL36" s="33">
        <f t="shared" si="45"/>
        <v>4.759200799589203</v>
      </c>
      <c r="AM36" s="33">
        <f t="shared" si="45"/>
        <v>4.454816156623786</v>
      </c>
      <c r="AN36" s="33">
        <f t="shared" si="45"/>
        <v>4.268500458871517</v>
      </c>
      <c r="AO36" s="33">
        <f t="shared" si="45"/>
        <v>4.994444833369168</v>
      </c>
      <c r="AP36" s="33">
        <f t="shared" si="45"/>
        <v>4.847205378508711</v>
      </c>
      <c r="AQ36" s="33">
        <f t="shared" si="45"/>
        <v>4.707871642941874</v>
      </c>
      <c r="AR36" s="33">
        <f t="shared" si="45"/>
        <v>4.723824776167757</v>
      </c>
      <c r="AS36" s="33">
        <f t="shared" si="45"/>
        <v>4.695653495774141</v>
      </c>
      <c r="AT36" s="33">
        <f t="shared" si="45"/>
        <v>4.727532240140009</v>
      </c>
      <c r="AU36" s="33">
        <f t="shared" si="45"/>
        <v>4.787997721069359</v>
      </c>
      <c r="AV36" s="33">
        <f t="shared" si="45"/>
        <v>4.669958772632829</v>
      </c>
      <c r="AW36" s="33">
        <f t="shared" si="45"/>
        <v>4.831035117535138</v>
      </c>
      <c r="AX36" s="33">
        <f t="shared" si="45"/>
        <v>4.106486164606188</v>
      </c>
      <c r="AY36" s="33">
        <f t="shared" si="45"/>
        <v>4.808978916204986</v>
      </c>
      <c r="AZ36" s="33">
        <f t="shared" si="45"/>
        <v>4.74256321305842</v>
      </c>
      <c r="BA36" s="33">
        <f t="shared" si="45"/>
        <v>4.907992831050228</v>
      </c>
      <c r="BB36" s="33">
        <f t="shared" si="45"/>
        <v>4.86294323836323</v>
      </c>
      <c r="BC36" s="33">
        <f t="shared" si="45"/>
        <v>4.888138078078079</v>
      </c>
      <c r="BD36" s="33">
        <f t="shared" si="45"/>
        <v>4.820407947352854</v>
      </c>
      <c r="BE36" s="33">
        <f t="shared" si="45"/>
        <v>4.731701288907753</v>
      </c>
      <c r="BF36" s="33">
        <f t="shared" si="45"/>
        <v>4.808606982031537</v>
      </c>
      <c r="BG36" s="33">
        <f t="shared" si="45"/>
        <v>4.744804440847391</v>
      </c>
      <c r="BH36" s="33">
        <f t="shared" si="45"/>
        <v>4.69916965429499</v>
      </c>
      <c r="BI36" s="33">
        <f t="shared" si="45"/>
        <v>4.87471070404861</v>
      </c>
      <c r="BJ36" s="33">
        <f t="shared" si="45"/>
        <v>4.861850299773081</v>
      </c>
      <c r="BK36" s="33">
        <f t="shared" si="45"/>
        <v>4.582756623460034</v>
      </c>
      <c r="BL36" s="33">
        <f t="shared" si="45"/>
        <v>4.889938006330903</v>
      </c>
      <c r="BM36" s="33">
        <f t="shared" si="45"/>
        <v>4.836566733520995</v>
      </c>
      <c r="BN36" s="33">
        <f t="shared" si="45"/>
        <v>4.850334640234949</v>
      </c>
      <c r="BO36" s="33">
        <f aca="true" t="shared" si="46" ref="BO36:CA36">BO34/BO7/12</f>
        <v>4.854154157655262</v>
      </c>
      <c r="BP36" s="33">
        <f t="shared" si="46"/>
        <v>4.798560887877727</v>
      </c>
      <c r="BQ36" s="33">
        <f t="shared" si="46"/>
        <v>4.760581885363065</v>
      </c>
      <c r="BR36" s="33">
        <f t="shared" si="46"/>
        <v>4.80916594988345</v>
      </c>
      <c r="BS36" s="33">
        <f t="shared" si="46"/>
        <v>4.569610703369328</v>
      </c>
      <c r="BT36" s="33">
        <f t="shared" si="46"/>
        <v>4.982785867275282</v>
      </c>
      <c r="BU36" s="33">
        <f t="shared" si="46"/>
        <v>4.777802067219152</v>
      </c>
      <c r="BV36" s="33">
        <f t="shared" si="46"/>
        <v>4.8334937840917185</v>
      </c>
      <c r="BW36" s="33">
        <f t="shared" si="46"/>
        <v>4.820718280107177</v>
      </c>
      <c r="BX36" s="33">
        <f t="shared" si="46"/>
        <v>4.896520478056892</v>
      </c>
      <c r="BY36" s="33">
        <f t="shared" si="46"/>
        <v>4.642648137868336</v>
      </c>
      <c r="BZ36" s="33">
        <f t="shared" si="46"/>
        <v>4.871193486195047</v>
      </c>
      <c r="CA36" s="33">
        <f t="shared" si="46"/>
        <v>4.941582442204759</v>
      </c>
      <c r="CB36" s="58"/>
    </row>
    <row r="37" spans="3:80" s="17" customFormat="1" ht="12.7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CB37" s="59"/>
    </row>
    <row r="38" spans="3:80" s="2" customFormat="1" ht="12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CB38" s="16"/>
    </row>
    <row r="39" spans="3:80" s="2" customFormat="1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CB39" s="16"/>
    </row>
    <row r="40" spans="3:80" s="2" customFormat="1" ht="12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CB40" s="16"/>
    </row>
    <row r="41" spans="3:80" s="2" customFormat="1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CB41" s="16"/>
    </row>
    <row r="42" spans="3:80" s="2" customFormat="1" ht="12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CB42" s="16"/>
    </row>
    <row r="43" spans="3:80" s="2" customFormat="1" ht="12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CB43" s="16"/>
    </row>
    <row r="44" spans="3:80" s="2" customFormat="1" ht="12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CB44" s="16"/>
    </row>
    <row r="45" spans="3:80" s="2" customFormat="1" ht="12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CB45" s="16"/>
    </row>
    <row r="46" spans="3:80" s="2" customFormat="1" ht="12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CB46" s="16"/>
    </row>
    <row r="47" spans="3:80" s="2" customFormat="1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CB47" s="16"/>
    </row>
    <row r="48" spans="3:80" s="2" customFormat="1" ht="12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CB48" s="16"/>
    </row>
    <row r="49" spans="3:80" s="2" customFormat="1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CB49" s="16"/>
    </row>
    <row r="50" spans="3:80" s="2" customFormat="1" ht="12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CB50" s="16"/>
    </row>
    <row r="51" spans="3:80" s="2" customFormat="1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CB51" s="16"/>
    </row>
    <row r="52" spans="3:80" s="2" customFormat="1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CB52" s="16"/>
    </row>
    <row r="53" spans="3:80" s="2" customFormat="1" ht="12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CB53" s="16"/>
    </row>
    <row r="54" spans="3:80" s="2" customFormat="1" ht="12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CB54" s="16"/>
    </row>
    <row r="55" spans="3:80" s="2" customFormat="1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CB55" s="16"/>
    </row>
    <row r="56" spans="3:80" s="2" customFormat="1" ht="12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CB56" s="16"/>
    </row>
    <row r="57" spans="3:80" s="2" customFormat="1" ht="12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CB57" s="16"/>
    </row>
    <row r="58" spans="3:80" s="2" customFormat="1" ht="12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CB58" s="16"/>
    </row>
    <row r="59" spans="3:80" s="2" customFormat="1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CB59" s="16"/>
    </row>
    <row r="60" spans="3:80" s="2" customFormat="1" ht="12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CB60" s="16"/>
    </row>
    <row r="61" spans="3:80" s="2" customFormat="1" ht="12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CB61" s="16"/>
    </row>
    <row r="62" spans="3:80" s="2" customFormat="1" ht="12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CB62" s="16"/>
    </row>
    <row r="63" spans="3:80" s="2" customFormat="1" ht="12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CB63" s="16"/>
    </row>
    <row r="64" spans="3:80" s="2" customFormat="1" ht="12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CB64" s="16"/>
    </row>
    <row r="65" spans="3:80" s="2" customFormat="1" ht="12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CB65" s="16"/>
    </row>
    <row r="66" spans="3:80" s="2" customFormat="1" ht="12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CB66" s="16"/>
    </row>
    <row r="67" spans="3:80" s="2" customFormat="1" ht="12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CB67" s="16"/>
    </row>
    <row r="68" spans="3:80" s="2" customFormat="1" ht="12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CB68" s="16"/>
    </row>
    <row r="69" spans="3:80" s="2" customFormat="1" ht="12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CB69" s="16"/>
    </row>
    <row r="70" spans="3:80" s="2" customFormat="1" ht="12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CB70" s="16"/>
    </row>
    <row r="71" spans="3:80" s="2" customFormat="1" ht="12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CB71" s="16"/>
    </row>
    <row r="72" spans="3:80" s="2" customFormat="1" ht="12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CB72" s="16"/>
    </row>
    <row r="73" spans="3:80" s="2" customFormat="1" ht="12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CB73" s="16"/>
    </row>
    <row r="74" spans="3:80" s="2" customFormat="1" ht="12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CB74" s="16"/>
    </row>
    <row r="75" spans="3:80" s="2" customFormat="1" ht="12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CB75" s="16"/>
    </row>
    <row r="76" spans="3:80" s="2" customFormat="1" ht="12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CB76" s="16"/>
    </row>
    <row r="77" spans="3:80" s="2" customFormat="1" ht="12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CB77" s="16"/>
    </row>
    <row r="78" spans="3:80" s="2" customFormat="1" ht="12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CB78" s="16"/>
    </row>
    <row r="79" spans="3:80" s="2" customFormat="1" ht="12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CB79" s="16"/>
    </row>
    <row r="80" spans="3:80" s="2" customFormat="1" ht="12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CB80" s="16"/>
    </row>
    <row r="81" spans="3:80" s="2" customFormat="1" ht="12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CB81" s="16"/>
    </row>
    <row r="82" spans="3:80" s="2" customFormat="1" ht="12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CB82" s="16"/>
    </row>
    <row r="83" spans="3:80" s="2" customFormat="1" ht="12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CB83" s="16"/>
    </row>
    <row r="84" spans="3:80" s="2" customFormat="1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CB84" s="16"/>
    </row>
    <row r="85" spans="3:80" s="2" customFormat="1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CB85" s="16"/>
    </row>
    <row r="86" spans="3:80" s="2" customFormat="1" ht="12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CB86" s="16"/>
    </row>
    <row r="87" spans="3:80" s="2" customFormat="1" ht="12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CB87" s="16"/>
    </row>
    <row r="88" spans="3:80" s="2" customFormat="1" ht="12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CB88" s="16"/>
    </row>
    <row r="89" spans="3:80" s="2" customFormat="1" ht="12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CB89" s="16"/>
    </row>
    <row r="90" spans="3:80" s="2" customFormat="1" ht="12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CB90" s="16"/>
    </row>
    <row r="91" spans="3:80" s="2" customFormat="1" ht="12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CB91" s="16"/>
    </row>
    <row r="92" spans="3:80" s="2" customFormat="1" ht="12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CB92" s="16"/>
    </row>
    <row r="93" spans="3:80" s="2" customFormat="1" ht="12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CB93" s="16"/>
    </row>
    <row r="94" spans="3:80" s="2" customFormat="1" ht="12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CB94" s="16"/>
    </row>
    <row r="95" spans="3:80" s="2" customFormat="1" ht="12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CB95" s="16"/>
    </row>
    <row r="96" spans="3:80" s="2" customFormat="1" ht="12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CB96" s="16"/>
    </row>
    <row r="97" spans="3:80" s="2" customFormat="1" ht="12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CB97" s="16"/>
    </row>
    <row r="98" spans="3:80" s="2" customFormat="1" ht="12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CB98" s="16"/>
    </row>
    <row r="99" spans="3:80" s="2" customFormat="1" ht="12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CB99" s="16"/>
    </row>
    <row r="100" spans="3:80" s="2" customFormat="1" ht="12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CB100" s="16"/>
    </row>
    <row r="101" spans="3:80" s="2" customFormat="1" ht="12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CB101" s="16"/>
    </row>
    <row r="102" spans="3:80" s="2" customFormat="1" ht="12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CB102" s="16"/>
    </row>
    <row r="103" spans="3:80" s="2" customFormat="1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CB103" s="16"/>
    </row>
    <row r="104" spans="3:80" s="2" customFormat="1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CB104" s="16"/>
    </row>
    <row r="105" spans="3:80" s="2" customFormat="1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CB105" s="16"/>
    </row>
    <row r="106" spans="3:80" s="2" customFormat="1" ht="12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CB106" s="16"/>
    </row>
    <row r="107" spans="3:80" s="2" customFormat="1" ht="12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CB107" s="16"/>
    </row>
    <row r="108" spans="3:80" s="2" customFormat="1" ht="12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CB108" s="16"/>
    </row>
    <row r="109" spans="3:80" s="2" customFormat="1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CB109" s="16"/>
    </row>
    <row r="110" spans="3:80" s="2" customFormat="1" ht="12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CB110" s="16"/>
    </row>
    <row r="111" spans="3:80" s="2" customFormat="1" ht="12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CB111" s="16"/>
    </row>
  </sheetData>
  <sheetProtection/>
  <mergeCells count="13">
    <mergeCell ref="A9:A12"/>
    <mergeCell ref="A13:A16"/>
    <mergeCell ref="A17:A21"/>
    <mergeCell ref="A29:A33"/>
    <mergeCell ref="A34:B34"/>
    <mergeCell ref="A25:A28"/>
    <mergeCell ref="A22:A24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fitToHeight="2" fitToWidth="3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2017-04-20T06:03:13Z</cp:lastPrinted>
  <dcterms:created xsi:type="dcterms:W3CDTF">2007-12-13T08:11:03Z</dcterms:created>
  <dcterms:modified xsi:type="dcterms:W3CDTF">2017-11-24T14:09:24Z</dcterms:modified>
  <cp:category/>
  <cp:version/>
  <cp:contentType/>
  <cp:contentStatus/>
</cp:coreProperties>
</file>